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ccounts.emul\Desktop\PWD Data_2026-27\"/>
    </mc:Choice>
  </mc:AlternateContent>
  <xr:revisionPtr revIDLastSave="0" documentId="13_ncr:1_{F49E206D-8756-47B9-B0E7-A35533620662}" xr6:coauthVersionLast="47" xr6:coauthVersionMax="47" xr10:uidLastSave="{00000000-0000-0000-0000-000000000000}"/>
  <bookViews>
    <workbookView xWindow="-120" yWindow="-120" windowWidth="20730" windowHeight="11160" activeTab="1" xr2:uid="{3768FABC-EA40-474C-B929-EB8AC54E968A}"/>
  </bookViews>
  <sheets>
    <sheet name="Sheet1" sheetId="1" r:id="rId1"/>
    <sheet name="Invoice" sheetId="2" r:id="rId2"/>
    <sheet name="Challan" sheetId="3" r:id="rId3"/>
  </sheets>
  <definedNames>
    <definedName name="_xlnm._FilterDatabase" localSheetId="0" hidden="1">Sheet1!$A$4:$AO$138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23" i="2" l="1"/>
  <c r="G23" i="2"/>
  <c r="AG138" i="1"/>
  <c r="AI138" i="1" s="1"/>
  <c r="Y138" i="1"/>
  <c r="Z138" i="1" s="1"/>
  <c r="X138" i="1"/>
  <c r="V138" i="1"/>
  <c r="AA138" i="1" s="1"/>
  <c r="AG137" i="1"/>
  <c r="AI137" i="1" s="1"/>
  <c r="Y137" i="1"/>
  <c r="Z137" i="1" s="1"/>
  <c r="X137" i="1"/>
  <c r="V137" i="1"/>
  <c r="AG136" i="1"/>
  <c r="AI136" i="1" s="1"/>
  <c r="Y136" i="1"/>
  <c r="Z136" i="1" s="1"/>
  <c r="X136" i="1"/>
  <c r="V136" i="1"/>
  <c r="AG135" i="1"/>
  <c r="AI135" i="1" s="1"/>
  <c r="Y135" i="1"/>
  <c r="Z135" i="1" s="1"/>
  <c r="X135" i="1"/>
  <c r="V135" i="1"/>
  <c r="AA135" i="1" s="1"/>
  <c r="AG134" i="1"/>
  <c r="AI134" i="1" s="1"/>
  <c r="Y134" i="1"/>
  <c r="Z134" i="1" s="1"/>
  <c r="X134" i="1"/>
  <c r="V134" i="1"/>
  <c r="AG133" i="1"/>
  <c r="AI133" i="1" s="1"/>
  <c r="Y133" i="1"/>
  <c r="Z133" i="1" s="1"/>
  <c r="X133" i="1"/>
  <c r="V133" i="1"/>
  <c r="AG132" i="1"/>
  <c r="AI132" i="1" s="1"/>
  <c r="AA132" i="1"/>
  <c r="X132" i="1"/>
  <c r="V132" i="1"/>
  <c r="Y132" i="1" s="1"/>
  <c r="AG131" i="1"/>
  <c r="AI131" i="1" s="1"/>
  <c r="Y131" i="1"/>
  <c r="Z131" i="1" s="1"/>
  <c r="X131" i="1"/>
  <c r="V131" i="1"/>
  <c r="AG130" i="1"/>
  <c r="AI130" i="1" s="1"/>
  <c r="AA130" i="1"/>
  <c r="X130" i="1"/>
  <c r="V130" i="1"/>
  <c r="Y130" i="1" s="1"/>
  <c r="AG129" i="1"/>
  <c r="AI129" i="1" s="1"/>
  <c r="Y129" i="1"/>
  <c r="Z129" i="1" s="1"/>
  <c r="X129" i="1"/>
  <c r="V129" i="1"/>
  <c r="AG128" i="1"/>
  <c r="AI128" i="1" s="1"/>
  <c r="Y128" i="1"/>
  <c r="Z128" i="1" s="1"/>
  <c r="X128" i="1"/>
  <c r="V128" i="1"/>
  <c r="AA128" i="1" s="1"/>
  <c r="AG127" i="1"/>
  <c r="AI127" i="1" s="1"/>
  <c r="AA127" i="1"/>
  <c r="X127" i="1"/>
  <c r="V127" i="1"/>
  <c r="AG126" i="1"/>
  <c r="AI126" i="1" s="1"/>
  <c r="Y126" i="1"/>
  <c r="Z126" i="1" s="1"/>
  <c r="X126" i="1"/>
  <c r="V126" i="1"/>
  <c r="AA126" i="1" s="1"/>
  <c r="AG125" i="1"/>
  <c r="AI125" i="1" s="1"/>
  <c r="AA125" i="1"/>
  <c r="X125" i="1"/>
  <c r="V125" i="1"/>
  <c r="AG124" i="1"/>
  <c r="AI124" i="1" s="1"/>
  <c r="Y124" i="1"/>
  <c r="Z124" i="1" s="1"/>
  <c r="X124" i="1"/>
  <c r="V124" i="1"/>
  <c r="AA124" i="1" s="1"/>
  <c r="AG123" i="1"/>
  <c r="AI123" i="1" s="1"/>
  <c r="Y123" i="1"/>
  <c r="Z123" i="1" s="1"/>
  <c r="X123" i="1"/>
  <c r="V123" i="1"/>
  <c r="AG122" i="1"/>
  <c r="AI122" i="1" s="1"/>
  <c r="Y122" i="1"/>
  <c r="Z122" i="1" s="1"/>
  <c r="X122" i="1"/>
  <c r="V122" i="1"/>
  <c r="AA122" i="1" s="1"/>
  <c r="AG121" i="1"/>
  <c r="AI121" i="1" s="1"/>
  <c r="AA121" i="1"/>
  <c r="X121" i="1"/>
  <c r="V121" i="1"/>
  <c r="Y121" i="1" s="1"/>
  <c r="AG120" i="1"/>
  <c r="AI120" i="1" s="1"/>
  <c r="Y120" i="1"/>
  <c r="Z120" i="1" s="1"/>
  <c r="X120" i="1"/>
  <c r="V120" i="1"/>
  <c r="AG119" i="1"/>
  <c r="AI119" i="1" s="1"/>
  <c r="AA119" i="1"/>
  <c r="X119" i="1"/>
  <c r="V119" i="1"/>
  <c r="Y119" i="1" s="1"/>
  <c r="AG118" i="1"/>
  <c r="AI118" i="1" s="1"/>
  <c r="Y118" i="1"/>
  <c r="Z118" i="1" s="1"/>
  <c r="X118" i="1"/>
  <c r="V118" i="1"/>
  <c r="AG117" i="1"/>
  <c r="AI117" i="1" s="1"/>
  <c r="Y117" i="1"/>
  <c r="Z117" i="1" s="1"/>
  <c r="X117" i="1"/>
  <c r="V117" i="1"/>
  <c r="AA117" i="1" s="1"/>
  <c r="AG116" i="1"/>
  <c r="AI116" i="1" s="1"/>
  <c r="Y116" i="1"/>
  <c r="Z116" i="1" s="1"/>
  <c r="X116" i="1"/>
  <c r="V116" i="1"/>
  <c r="AG115" i="1"/>
  <c r="AI115" i="1" s="1"/>
  <c r="Y115" i="1"/>
  <c r="Z115" i="1" s="1"/>
  <c r="X115" i="1"/>
  <c r="V115" i="1"/>
  <c r="AA115" i="1" s="1"/>
  <c r="AG114" i="1"/>
  <c r="AI114" i="1" s="1"/>
  <c r="Y114" i="1"/>
  <c r="Z114" i="1" s="1"/>
  <c r="X114" i="1"/>
  <c r="V114" i="1"/>
  <c r="AG113" i="1"/>
  <c r="AI113" i="1" s="1"/>
  <c r="Y113" i="1"/>
  <c r="Z113" i="1" s="1"/>
  <c r="X113" i="1"/>
  <c r="V113" i="1"/>
  <c r="AG112" i="1"/>
  <c r="AI112" i="1" s="1"/>
  <c r="AA112" i="1"/>
  <c r="X112" i="1"/>
  <c r="V112" i="1"/>
  <c r="AG111" i="1"/>
  <c r="AI111" i="1" s="1"/>
  <c r="Y111" i="1"/>
  <c r="Z111" i="1" s="1"/>
  <c r="X111" i="1"/>
  <c r="V111" i="1"/>
  <c r="AG110" i="1"/>
  <c r="AI110" i="1" s="1"/>
  <c r="Y110" i="1"/>
  <c r="Z110" i="1" s="1"/>
  <c r="X110" i="1"/>
  <c r="V110" i="1"/>
  <c r="AG109" i="1"/>
  <c r="AI109" i="1" s="1"/>
  <c r="Y109" i="1"/>
  <c r="Z109" i="1" s="1"/>
  <c r="X109" i="1"/>
  <c r="V109" i="1"/>
  <c r="AG108" i="1"/>
  <c r="AI108" i="1" s="1"/>
  <c r="Y108" i="1"/>
  <c r="Z108" i="1" s="1"/>
  <c r="X108" i="1"/>
  <c r="V108" i="1"/>
  <c r="AG107" i="1"/>
  <c r="AI107" i="1" s="1"/>
  <c r="Y107" i="1"/>
  <c r="Z107" i="1" s="1"/>
  <c r="X107" i="1"/>
  <c r="V107" i="1"/>
  <c r="AG106" i="1"/>
  <c r="AI106" i="1" s="1"/>
  <c r="Y106" i="1"/>
  <c r="Z106" i="1" s="1"/>
  <c r="X106" i="1"/>
  <c r="V106" i="1"/>
  <c r="AG105" i="1"/>
  <c r="AI105" i="1" s="1"/>
  <c r="AA105" i="1"/>
  <c r="X105" i="1"/>
  <c r="V105" i="1"/>
  <c r="AG104" i="1"/>
  <c r="AI104" i="1" s="1"/>
  <c r="AA104" i="1"/>
  <c r="X104" i="1"/>
  <c r="V104" i="1"/>
  <c r="Y104" i="1" s="1"/>
  <c r="AG103" i="1"/>
  <c r="AI103" i="1" s="1"/>
  <c r="Y103" i="1"/>
  <c r="Z103" i="1" s="1"/>
  <c r="X103" i="1"/>
  <c r="V103" i="1"/>
  <c r="AG102" i="1"/>
  <c r="AI102" i="1" s="1"/>
  <c r="AA102" i="1"/>
  <c r="X102" i="1"/>
  <c r="V102" i="1"/>
  <c r="Y102" i="1" s="1"/>
  <c r="AG101" i="1"/>
  <c r="AI101" i="1" s="1"/>
  <c r="Y101" i="1"/>
  <c r="Z101" i="1" s="1"/>
  <c r="X101" i="1"/>
  <c r="V101" i="1"/>
  <c r="AG100" i="1"/>
  <c r="AI100" i="1" s="1"/>
  <c r="Y100" i="1"/>
  <c r="Z100" i="1" s="1"/>
  <c r="X100" i="1"/>
  <c r="V100" i="1"/>
  <c r="AA100" i="1" s="1"/>
  <c r="AG99" i="1"/>
  <c r="AI99" i="1" s="1"/>
  <c r="AA99" i="1"/>
  <c r="X99" i="1"/>
  <c r="V99" i="1"/>
  <c r="AG98" i="1"/>
  <c r="AI98" i="1" s="1"/>
  <c r="Y98" i="1"/>
  <c r="Z98" i="1" s="1"/>
  <c r="X98" i="1"/>
  <c r="V98" i="1"/>
  <c r="AA98" i="1" s="1"/>
  <c r="AG97" i="1"/>
  <c r="AI97" i="1" s="1"/>
  <c r="Y97" i="1"/>
  <c r="Z97" i="1" s="1"/>
  <c r="X97" i="1"/>
  <c r="V97" i="1"/>
  <c r="AG96" i="1"/>
  <c r="AI96" i="1" s="1"/>
  <c r="Y96" i="1"/>
  <c r="Z96" i="1" s="1"/>
  <c r="X96" i="1"/>
  <c r="V96" i="1"/>
  <c r="AA96" i="1" s="1"/>
  <c r="AG95" i="1"/>
  <c r="AI95" i="1" s="1"/>
  <c r="AA95" i="1"/>
  <c r="X95" i="1"/>
  <c r="V95" i="1"/>
  <c r="AG94" i="1"/>
  <c r="AI94" i="1" s="1"/>
  <c r="Y94" i="1"/>
  <c r="Z94" i="1" s="1"/>
  <c r="X94" i="1"/>
  <c r="V94" i="1"/>
  <c r="AA94" i="1" s="1"/>
  <c r="AG93" i="1"/>
  <c r="AI93" i="1" s="1"/>
  <c r="Y93" i="1"/>
  <c r="Z93" i="1" s="1"/>
  <c r="X93" i="1"/>
  <c r="V93" i="1"/>
  <c r="AG92" i="1"/>
  <c r="AI92" i="1" s="1"/>
  <c r="Y92" i="1"/>
  <c r="Z92" i="1" s="1"/>
  <c r="X92" i="1"/>
  <c r="V92" i="1"/>
  <c r="AA92" i="1" s="1"/>
  <c r="AG91" i="1"/>
  <c r="AI91" i="1" s="1"/>
  <c r="Y91" i="1"/>
  <c r="Z91" i="1" s="1"/>
  <c r="X91" i="1"/>
  <c r="V91" i="1"/>
  <c r="AG90" i="1"/>
  <c r="AI90" i="1" s="1"/>
  <c r="Y90" i="1"/>
  <c r="Z90" i="1" s="1"/>
  <c r="X90" i="1"/>
  <c r="V90" i="1"/>
  <c r="AA90" i="1" s="1"/>
  <c r="AG89" i="1"/>
  <c r="AI89" i="1" s="1"/>
  <c r="Y89" i="1"/>
  <c r="Z89" i="1" s="1"/>
  <c r="X89" i="1"/>
  <c r="V89" i="1"/>
  <c r="AA89" i="1" s="1"/>
  <c r="AG88" i="1"/>
  <c r="AI88" i="1" s="1"/>
  <c r="AA88" i="1"/>
  <c r="X88" i="1"/>
  <c r="V88" i="1"/>
  <c r="AG87" i="1"/>
  <c r="AI87" i="1" s="1"/>
  <c r="Y87" i="1"/>
  <c r="Z87" i="1" s="1"/>
  <c r="X87" i="1"/>
  <c r="V87" i="1"/>
  <c r="AA87" i="1" s="1"/>
  <c r="AG86" i="1"/>
  <c r="AI86" i="1" s="1"/>
  <c r="AA86" i="1"/>
  <c r="X86" i="1"/>
  <c r="V86" i="1"/>
  <c r="AG85" i="1"/>
  <c r="AI85" i="1" s="1"/>
  <c r="Y85" i="1"/>
  <c r="Z85" i="1" s="1"/>
  <c r="X85" i="1"/>
  <c r="V85" i="1"/>
  <c r="AG84" i="1"/>
  <c r="AI84" i="1" s="1"/>
  <c r="Y84" i="1"/>
  <c r="Z84" i="1" s="1"/>
  <c r="X84" i="1"/>
  <c r="V84" i="1"/>
  <c r="AG83" i="1"/>
  <c r="AI83" i="1" s="1"/>
  <c r="AA83" i="1"/>
  <c r="X83" i="1"/>
  <c r="V83" i="1"/>
  <c r="AG82" i="1"/>
  <c r="AI82" i="1" s="1"/>
  <c r="Y82" i="1"/>
  <c r="Z82" i="1" s="1"/>
  <c r="X82" i="1"/>
  <c r="V82" i="1"/>
  <c r="AI81" i="1"/>
  <c r="AG81" i="1"/>
  <c r="AA81" i="1"/>
  <c r="X81" i="1"/>
  <c r="V81" i="1"/>
  <c r="AG80" i="1"/>
  <c r="AI80" i="1" s="1"/>
  <c r="Y80" i="1"/>
  <c r="Z80" i="1" s="1"/>
  <c r="X80" i="1"/>
  <c r="V80" i="1"/>
  <c r="AG79" i="1"/>
  <c r="AI79" i="1" s="1"/>
  <c r="Y79" i="1"/>
  <c r="Z79" i="1" s="1"/>
  <c r="X79" i="1"/>
  <c r="V79" i="1"/>
  <c r="AG78" i="1"/>
  <c r="AI78" i="1" s="1"/>
  <c r="Y78" i="1"/>
  <c r="Z78" i="1" s="1"/>
  <c r="X78" i="1"/>
  <c r="V78" i="1"/>
  <c r="AG77" i="1"/>
  <c r="AI77" i="1" s="1"/>
  <c r="Y77" i="1"/>
  <c r="Z77" i="1" s="1"/>
  <c r="X77" i="1"/>
  <c r="V77" i="1"/>
  <c r="AG76" i="1"/>
  <c r="AI76" i="1" s="1"/>
  <c r="Y76" i="1"/>
  <c r="Z76" i="1" s="1"/>
  <c r="X76" i="1"/>
  <c r="V76" i="1"/>
  <c r="AG75" i="1"/>
  <c r="AI75" i="1" s="1"/>
  <c r="Y75" i="1"/>
  <c r="Z75" i="1" s="1"/>
  <c r="X75" i="1"/>
  <c r="V75" i="1"/>
  <c r="AG74" i="1"/>
  <c r="AI74" i="1" s="1"/>
  <c r="Y74" i="1"/>
  <c r="Z74" i="1" s="1"/>
  <c r="X74" i="1"/>
  <c r="V74" i="1"/>
  <c r="AG73" i="1"/>
  <c r="AI73" i="1" s="1"/>
  <c r="Y73" i="1"/>
  <c r="Z73" i="1" s="1"/>
  <c r="X73" i="1"/>
  <c r="V73" i="1"/>
  <c r="AG72" i="1"/>
  <c r="AI72" i="1" s="1"/>
  <c r="AA72" i="1"/>
  <c r="X72" i="1"/>
  <c r="V72" i="1"/>
  <c r="Y72" i="1" s="1"/>
  <c r="AG71" i="1"/>
  <c r="AI71" i="1" s="1"/>
  <c r="Y71" i="1"/>
  <c r="Z71" i="1" s="1"/>
  <c r="X71" i="1"/>
  <c r="V71" i="1"/>
  <c r="AG70" i="1"/>
  <c r="AI70" i="1" s="1"/>
  <c r="Y70" i="1"/>
  <c r="Z70" i="1" s="1"/>
  <c r="X70" i="1"/>
  <c r="V70" i="1"/>
  <c r="AA70" i="1" s="1"/>
  <c r="AG69" i="1"/>
  <c r="AI69" i="1" s="1"/>
  <c r="Y69" i="1"/>
  <c r="Z69" i="1" s="1"/>
  <c r="X69" i="1"/>
  <c r="V69" i="1"/>
  <c r="AG68" i="1"/>
  <c r="AI68" i="1" s="1"/>
  <c r="AA68" i="1"/>
  <c r="X68" i="1"/>
  <c r="V68" i="1"/>
  <c r="Y68" i="1" s="1"/>
  <c r="AG67" i="1"/>
  <c r="AI67" i="1" s="1"/>
  <c r="AA67" i="1"/>
  <c r="X67" i="1"/>
  <c r="V67" i="1"/>
  <c r="AG66" i="1"/>
  <c r="AI66" i="1" s="1"/>
  <c r="AA66" i="1"/>
  <c r="X66" i="1"/>
  <c r="V66" i="1"/>
  <c r="Y66" i="1" s="1"/>
  <c r="AG65" i="1"/>
  <c r="AI65" i="1" s="1"/>
  <c r="AA65" i="1"/>
  <c r="X65" i="1"/>
  <c r="V65" i="1"/>
  <c r="AG64" i="1"/>
  <c r="AI64" i="1" s="1"/>
  <c r="AA64" i="1"/>
  <c r="X64" i="1"/>
  <c r="V64" i="1"/>
  <c r="Y64" i="1" s="1"/>
  <c r="AG63" i="1"/>
  <c r="AI63" i="1" s="1"/>
  <c r="AA63" i="1"/>
  <c r="X63" i="1"/>
  <c r="V63" i="1"/>
  <c r="AG62" i="1"/>
  <c r="AI62" i="1" s="1"/>
  <c r="Y62" i="1"/>
  <c r="Z62" i="1" s="1"/>
  <c r="X62" i="1"/>
  <c r="V62" i="1"/>
  <c r="AA62" i="1" s="1"/>
  <c r="AG61" i="1"/>
  <c r="AI61" i="1" s="1"/>
  <c r="Y61" i="1"/>
  <c r="Z61" i="1" s="1"/>
  <c r="X61" i="1"/>
  <c r="V61" i="1"/>
  <c r="AG60" i="1"/>
  <c r="AI60" i="1" s="1"/>
  <c r="Y60" i="1"/>
  <c r="Z60" i="1" s="1"/>
  <c r="X60" i="1"/>
  <c r="V60" i="1"/>
  <c r="AA60" i="1" s="1"/>
  <c r="AG59" i="1"/>
  <c r="AI59" i="1" s="1"/>
  <c r="Y59" i="1"/>
  <c r="Z59" i="1" s="1"/>
  <c r="X59" i="1"/>
  <c r="V59" i="1"/>
  <c r="AG58" i="1"/>
  <c r="AI58" i="1" s="1"/>
  <c r="AA58" i="1"/>
  <c r="X58" i="1"/>
  <c r="V58" i="1"/>
  <c r="Y58" i="1" s="1"/>
  <c r="AG57" i="1"/>
  <c r="AI57" i="1" s="1"/>
  <c r="Y57" i="1"/>
  <c r="Z57" i="1" s="1"/>
  <c r="X57" i="1"/>
  <c r="V57" i="1"/>
  <c r="AG56" i="1"/>
  <c r="AI56" i="1" s="1"/>
  <c r="Y56" i="1"/>
  <c r="Z56" i="1" s="1"/>
  <c r="X56" i="1"/>
  <c r="V56" i="1"/>
  <c r="AG55" i="1"/>
  <c r="AI55" i="1" s="1"/>
  <c r="Y55" i="1"/>
  <c r="Z55" i="1" s="1"/>
  <c r="X55" i="1"/>
  <c r="V55" i="1"/>
  <c r="AG54" i="1"/>
  <c r="AI54" i="1" s="1"/>
  <c r="Y54" i="1"/>
  <c r="Z54" i="1" s="1"/>
  <c r="X54" i="1"/>
  <c r="V54" i="1"/>
  <c r="AG53" i="1"/>
  <c r="AI53" i="1" s="1"/>
  <c r="Y53" i="1"/>
  <c r="Z53" i="1" s="1"/>
  <c r="X53" i="1"/>
  <c r="V53" i="1"/>
  <c r="AG52" i="1"/>
  <c r="AI52" i="1" s="1"/>
  <c r="AA52" i="1"/>
  <c r="X52" i="1"/>
  <c r="V52" i="1"/>
  <c r="AG51" i="1"/>
  <c r="AI51" i="1" s="1"/>
  <c r="Y51" i="1"/>
  <c r="Z51" i="1" s="1"/>
  <c r="X51" i="1"/>
  <c r="V51" i="1"/>
  <c r="AG50" i="1"/>
  <c r="AI50" i="1" s="1"/>
  <c r="AA50" i="1"/>
  <c r="X50" i="1"/>
  <c r="V50" i="1"/>
  <c r="AG49" i="1"/>
  <c r="AI49" i="1" s="1"/>
  <c r="Y49" i="1"/>
  <c r="Z49" i="1" s="1"/>
  <c r="X49" i="1"/>
  <c r="V49" i="1"/>
  <c r="AG48" i="1"/>
  <c r="AI48" i="1" s="1"/>
  <c r="AA48" i="1"/>
  <c r="X48" i="1"/>
  <c r="V48" i="1"/>
  <c r="Y48" i="1" s="1"/>
  <c r="Z48" i="1" s="1"/>
  <c r="AG47" i="1"/>
  <c r="AI47" i="1" s="1"/>
  <c r="AA47" i="1"/>
  <c r="X47" i="1"/>
  <c r="V47" i="1"/>
  <c r="AG46" i="1"/>
  <c r="AI46" i="1" s="1"/>
  <c r="Y46" i="1"/>
  <c r="Z46" i="1" s="1"/>
  <c r="X46" i="1"/>
  <c r="V46" i="1"/>
  <c r="AG45" i="1"/>
  <c r="AI45" i="1" s="1"/>
  <c r="AA45" i="1"/>
  <c r="X45" i="1"/>
  <c r="V45" i="1"/>
  <c r="AG44" i="1"/>
  <c r="AI44" i="1" s="1"/>
  <c r="Y44" i="1"/>
  <c r="Z44" i="1" s="1"/>
  <c r="X44" i="1"/>
  <c r="V44" i="1"/>
  <c r="AG43" i="1"/>
  <c r="AI43" i="1" s="1"/>
  <c r="Y43" i="1"/>
  <c r="Z43" i="1" s="1"/>
  <c r="X43" i="1"/>
  <c r="V43" i="1"/>
  <c r="AG42" i="1"/>
  <c r="AI42" i="1" s="1"/>
  <c r="Y42" i="1"/>
  <c r="Z42" i="1" s="1"/>
  <c r="X42" i="1"/>
  <c r="V42" i="1"/>
  <c r="AG41" i="1"/>
  <c r="AI41" i="1" s="1"/>
  <c r="Z41" i="1"/>
  <c r="Y41" i="1"/>
  <c r="X41" i="1"/>
  <c r="V41" i="1"/>
  <c r="AG40" i="1"/>
  <c r="AI40" i="1" s="1"/>
  <c r="Y40" i="1"/>
  <c r="Z40" i="1" s="1"/>
  <c r="X40" i="1"/>
  <c r="V40" i="1"/>
  <c r="AA40" i="1" s="1"/>
  <c r="AI39" i="1"/>
  <c r="AG39" i="1"/>
  <c r="AA39" i="1"/>
  <c r="X39" i="1"/>
  <c r="V39" i="1"/>
  <c r="Y39" i="1" s="1"/>
  <c r="Z39" i="1" s="1"/>
  <c r="AG38" i="1"/>
  <c r="AI38" i="1" s="1"/>
  <c r="Y38" i="1"/>
  <c r="Z38" i="1" s="1"/>
  <c r="X38" i="1"/>
  <c r="V38" i="1"/>
  <c r="AG37" i="1"/>
  <c r="AI37" i="1" s="1"/>
  <c r="AA37" i="1"/>
  <c r="X37" i="1"/>
  <c r="V37" i="1"/>
  <c r="Y37" i="1" s="1"/>
  <c r="Z37" i="1" s="1"/>
  <c r="AG36" i="1"/>
  <c r="AI36" i="1" s="1"/>
  <c r="Y36" i="1"/>
  <c r="Z36" i="1" s="1"/>
  <c r="X36" i="1"/>
  <c r="V36" i="1"/>
  <c r="AG35" i="1"/>
  <c r="AI35" i="1" s="1"/>
  <c r="Y35" i="1"/>
  <c r="Z35" i="1" s="1"/>
  <c r="X35" i="1"/>
  <c r="V35" i="1"/>
  <c r="AG34" i="1"/>
  <c r="AI34" i="1" s="1"/>
  <c r="Y34" i="1"/>
  <c r="Z34" i="1" s="1"/>
  <c r="X34" i="1"/>
  <c r="V34" i="1"/>
  <c r="AG33" i="1"/>
  <c r="AI33" i="1" s="1"/>
  <c r="AA33" i="1"/>
  <c r="X33" i="1"/>
  <c r="V33" i="1"/>
  <c r="AG32" i="1"/>
  <c r="AI32" i="1" s="1"/>
  <c r="Y32" i="1"/>
  <c r="Z32" i="1" s="1"/>
  <c r="X32" i="1"/>
  <c r="V32" i="1"/>
  <c r="AG31" i="1"/>
  <c r="AI31" i="1" s="1"/>
  <c r="Y31" i="1"/>
  <c r="Z31" i="1" s="1"/>
  <c r="X31" i="1"/>
  <c r="V31" i="1"/>
  <c r="AA31" i="1" s="1"/>
  <c r="AG30" i="1"/>
  <c r="AI30" i="1" s="1"/>
  <c r="AA30" i="1"/>
  <c r="X30" i="1"/>
  <c r="V30" i="1"/>
  <c r="AG29" i="1"/>
  <c r="AI29" i="1" s="1"/>
  <c r="AA29" i="1"/>
  <c r="X29" i="1"/>
  <c r="V29" i="1"/>
  <c r="Y29" i="1" s="1"/>
  <c r="Z29" i="1" s="1"/>
  <c r="AG28" i="1"/>
  <c r="AI28" i="1" s="1"/>
  <c r="Y28" i="1"/>
  <c r="Z28" i="1" s="1"/>
  <c r="X28" i="1"/>
  <c r="V28" i="1"/>
  <c r="AG27" i="1"/>
  <c r="AI27" i="1" s="1"/>
  <c r="Y27" i="1"/>
  <c r="Z27" i="1" s="1"/>
  <c r="X27" i="1"/>
  <c r="V27" i="1"/>
  <c r="AG26" i="1"/>
  <c r="AI26" i="1" s="1"/>
  <c r="AA26" i="1"/>
  <c r="X26" i="1"/>
  <c r="V26" i="1"/>
  <c r="AG25" i="1"/>
  <c r="AI25" i="1" s="1"/>
  <c r="AA25" i="1"/>
  <c r="X25" i="1"/>
  <c r="V25" i="1"/>
  <c r="AG24" i="1"/>
  <c r="AI24" i="1" s="1"/>
  <c r="Y24" i="1"/>
  <c r="Z24" i="1" s="1"/>
  <c r="X24" i="1"/>
  <c r="V24" i="1"/>
  <c r="AG23" i="1"/>
  <c r="AI23" i="1" s="1"/>
  <c r="AA23" i="1"/>
  <c r="X23" i="1"/>
  <c r="V23" i="1"/>
  <c r="AG22" i="1"/>
  <c r="AI22" i="1" s="1"/>
  <c r="Y22" i="1"/>
  <c r="Z22" i="1" s="1"/>
  <c r="X22" i="1"/>
  <c r="V22" i="1"/>
  <c r="AG21" i="1"/>
  <c r="AI21" i="1" s="1"/>
  <c r="Y21" i="1"/>
  <c r="Z21" i="1" s="1"/>
  <c r="X21" i="1"/>
  <c r="V21" i="1"/>
  <c r="AG20" i="1"/>
  <c r="AI20" i="1" s="1"/>
  <c r="Y20" i="1"/>
  <c r="Z20" i="1" s="1"/>
  <c r="X20" i="1"/>
  <c r="V20" i="1"/>
  <c r="AG19" i="1"/>
  <c r="AI19" i="1" s="1"/>
  <c r="Y19" i="1"/>
  <c r="Z19" i="1" s="1"/>
  <c r="X19" i="1"/>
  <c r="V19" i="1"/>
  <c r="AG18" i="1"/>
  <c r="AI18" i="1" s="1"/>
  <c r="Y18" i="1"/>
  <c r="Z18" i="1" s="1"/>
  <c r="X18" i="1"/>
  <c r="V18" i="1"/>
  <c r="AG17" i="1"/>
  <c r="AI17" i="1" s="1"/>
  <c r="AA17" i="1"/>
  <c r="X17" i="1"/>
  <c r="V17" i="1"/>
  <c r="AG16" i="1"/>
  <c r="AI16" i="1" s="1"/>
  <c r="Y16" i="1"/>
  <c r="Z16" i="1" s="1"/>
  <c r="X16" i="1"/>
  <c r="V16" i="1"/>
  <c r="AG15" i="1"/>
  <c r="AI15" i="1" s="1"/>
  <c r="Y15" i="1"/>
  <c r="Z15" i="1" s="1"/>
  <c r="X15" i="1"/>
  <c r="V15" i="1"/>
  <c r="AG14" i="1"/>
  <c r="AI14" i="1" s="1"/>
  <c r="Y14" i="1"/>
  <c r="Z14" i="1" s="1"/>
  <c r="X14" i="1"/>
  <c r="V14" i="1"/>
  <c r="AG13" i="1"/>
  <c r="AI13" i="1" s="1"/>
  <c r="Y13" i="1"/>
  <c r="Z13" i="1" s="1"/>
  <c r="X13" i="1"/>
  <c r="V13" i="1"/>
  <c r="AG12" i="1"/>
  <c r="AI12" i="1" s="1"/>
  <c r="Y12" i="1"/>
  <c r="Z12" i="1" s="1"/>
  <c r="X12" i="1"/>
  <c r="V12" i="1"/>
  <c r="AG11" i="1"/>
  <c r="AI11" i="1" s="1"/>
  <c r="AA11" i="1"/>
  <c r="X11" i="1"/>
  <c r="V11" i="1"/>
  <c r="AG10" i="1"/>
  <c r="AI10" i="1" s="1"/>
  <c r="AA10" i="1"/>
  <c r="X10" i="1"/>
  <c r="V10" i="1"/>
  <c r="AG9" i="1"/>
  <c r="AI9" i="1" s="1"/>
  <c r="AA9" i="1"/>
  <c r="X9" i="1"/>
  <c r="V9" i="1"/>
  <c r="AG8" i="1"/>
  <c r="AI8" i="1" s="1"/>
  <c r="Y8" i="1"/>
  <c r="Z8" i="1" s="1"/>
  <c r="X8" i="1"/>
  <c r="V8" i="1"/>
  <c r="AG7" i="1"/>
  <c r="AI7" i="1" s="1"/>
  <c r="Y7" i="1"/>
  <c r="Z7" i="1" s="1"/>
  <c r="X7" i="1"/>
  <c r="V7" i="1"/>
  <c r="AG6" i="1"/>
  <c r="AI6" i="1" s="1"/>
  <c r="Y6" i="1"/>
  <c r="Z6" i="1" s="1"/>
  <c r="X6" i="1"/>
  <c r="V6" i="1"/>
  <c r="AG5" i="1"/>
  <c r="AI5" i="1" s="1"/>
  <c r="Y5" i="1"/>
  <c r="Z5" i="1" s="1"/>
  <c r="X5" i="1"/>
  <c r="V5" i="1"/>
  <c r="Y50" i="1" l="1"/>
  <c r="Z50" i="1" s="1"/>
  <c r="AD40" i="1"/>
  <c r="AA51" i="1"/>
  <c r="AD51" i="1" s="1"/>
  <c r="AD31" i="1"/>
  <c r="AA24" i="1"/>
  <c r="AD24" i="1" s="1"/>
  <c r="AA32" i="1"/>
  <c r="AA36" i="1"/>
  <c r="AD36" i="1" s="1"/>
  <c r="AA55" i="1"/>
  <c r="AA57" i="1"/>
  <c r="AA71" i="1"/>
  <c r="AA73" i="1"/>
  <c r="AA75" i="1"/>
  <c r="AD75" i="1" s="1"/>
  <c r="AA77" i="1"/>
  <c r="AD77" i="1" s="1"/>
  <c r="AA79" i="1"/>
  <c r="Y81" i="1"/>
  <c r="Z81" i="1" s="1"/>
  <c r="AD81" i="1" s="1"/>
  <c r="AD39" i="1"/>
  <c r="AD48" i="1"/>
  <c r="Y83" i="1"/>
  <c r="AA85" i="1"/>
  <c r="AA118" i="1"/>
  <c r="AD118" i="1" s="1"/>
  <c r="AA120" i="1"/>
  <c r="AD120" i="1" s="1"/>
  <c r="Y9" i="1"/>
  <c r="Z9" i="1" s="1"/>
  <c r="AD9" i="1" s="1"/>
  <c r="Y11" i="1"/>
  <c r="Y17" i="1"/>
  <c r="AA21" i="1"/>
  <c r="Y23" i="1"/>
  <c r="Z23" i="1" s="1"/>
  <c r="AA43" i="1"/>
  <c r="AD43" i="1" s="1"/>
  <c r="Y45" i="1"/>
  <c r="Z45" i="1" s="1"/>
  <c r="Y47" i="1"/>
  <c r="Z47" i="1" s="1"/>
  <c r="AA54" i="1"/>
  <c r="AD54" i="1" s="1"/>
  <c r="AA56" i="1"/>
  <c r="AA103" i="1"/>
  <c r="Y105" i="1"/>
  <c r="AA107" i="1"/>
  <c r="AA109" i="1"/>
  <c r="AA111" i="1"/>
  <c r="AD111" i="1" s="1"/>
  <c r="AA113" i="1"/>
  <c r="AD32" i="1"/>
  <c r="AA6" i="1"/>
  <c r="AD6" i="1" s="1"/>
  <c r="AA8" i="1"/>
  <c r="AD8" i="1" s="1"/>
  <c r="AA12" i="1"/>
  <c r="AA14" i="1"/>
  <c r="AD14" i="1" s="1"/>
  <c r="AA16" i="1"/>
  <c r="AD16" i="1" s="1"/>
  <c r="AA53" i="1"/>
  <c r="AD53" i="1" s="1"/>
  <c r="Y86" i="1"/>
  <c r="Y88" i="1"/>
  <c r="AA131" i="1"/>
  <c r="AA133" i="1"/>
  <c r="AD133" i="1" s="1"/>
  <c r="AA137" i="1"/>
  <c r="AD56" i="1"/>
  <c r="AD131" i="1"/>
  <c r="AD135" i="1"/>
  <c r="Y10" i="1"/>
  <c r="AD21" i="1"/>
  <c r="AD60" i="1"/>
  <c r="AD92" i="1"/>
  <c r="AD107" i="1"/>
  <c r="AD124" i="1"/>
  <c r="AD12" i="1"/>
  <c r="AD96" i="1"/>
  <c r="AA20" i="1"/>
  <c r="AD20" i="1" s="1"/>
  <c r="AA28" i="1"/>
  <c r="Y33" i="1"/>
  <c r="Z33" i="1" s="1"/>
  <c r="AD33" i="1" s="1"/>
  <c r="AA41" i="1"/>
  <c r="AD41" i="1" s="1"/>
  <c r="AA59" i="1"/>
  <c r="AD59" i="1" s="1"/>
  <c r="AA61" i="1"/>
  <c r="AD61" i="1" s="1"/>
  <c r="AA74" i="1"/>
  <c r="AA76" i="1"/>
  <c r="AA91" i="1"/>
  <c r="AD91" i="1" s="1"/>
  <c r="AA93" i="1"/>
  <c r="AD93" i="1" s="1"/>
  <c r="AD100" i="1"/>
  <c r="AA106" i="1"/>
  <c r="AD106" i="1" s="1"/>
  <c r="AA108" i="1"/>
  <c r="AD108" i="1" s="1"/>
  <c r="AD115" i="1"/>
  <c r="AA123" i="1"/>
  <c r="AD123" i="1" s="1"/>
  <c r="Y125" i="1"/>
  <c r="AD128" i="1"/>
  <c r="AA134" i="1"/>
  <c r="AD134" i="1" s="1"/>
  <c r="AA5" i="1"/>
  <c r="AD5" i="1" s="1"/>
  <c r="AA7" i="1"/>
  <c r="AA13" i="1"/>
  <c r="AD13" i="1" s="1"/>
  <c r="AA15" i="1"/>
  <c r="AD15" i="1" s="1"/>
  <c r="AD23" i="1"/>
  <c r="AD28" i="1"/>
  <c r="AA35" i="1"/>
  <c r="AD35" i="1" s="1"/>
  <c r="AA44" i="1"/>
  <c r="AA49" i="1"/>
  <c r="AD49" i="1" s="1"/>
  <c r="AD50" i="1"/>
  <c r="Y63" i="1"/>
  <c r="Z63" i="1" s="1"/>
  <c r="AD63" i="1" s="1"/>
  <c r="Y65" i="1"/>
  <c r="Z65" i="1" s="1"/>
  <c r="AD65" i="1" s="1"/>
  <c r="AA78" i="1"/>
  <c r="AD78" i="1" s="1"/>
  <c r="AA80" i="1"/>
  <c r="AD80" i="1" s="1"/>
  <c r="Y95" i="1"/>
  <c r="Z95" i="1" s="1"/>
  <c r="AD95" i="1" s="1"/>
  <c r="AA97" i="1"/>
  <c r="AA110" i="1"/>
  <c r="AD110" i="1" s="1"/>
  <c r="Y112" i="1"/>
  <c r="Y127" i="1"/>
  <c r="AA19" i="1"/>
  <c r="AD19" i="1" s="1"/>
  <c r="Y25" i="1"/>
  <c r="Z25" i="1" s="1"/>
  <c r="AD25" i="1" s="1"/>
  <c r="AA27" i="1"/>
  <c r="AD27" i="1" s="1"/>
  <c r="AD44" i="1"/>
  <c r="Y52" i="1"/>
  <c r="Z52" i="1" s="1"/>
  <c r="Y67" i="1"/>
  <c r="Z67" i="1" s="1"/>
  <c r="AD67" i="1" s="1"/>
  <c r="AA69" i="1"/>
  <c r="AD69" i="1" s="1"/>
  <c r="AD76" i="1"/>
  <c r="AA82" i="1"/>
  <c r="AD82" i="1" s="1"/>
  <c r="AA84" i="1"/>
  <c r="AD84" i="1" s="1"/>
  <c r="Y99" i="1"/>
  <c r="Z99" i="1" s="1"/>
  <c r="AD99" i="1" s="1"/>
  <c r="AA101" i="1"/>
  <c r="AD101" i="1" s="1"/>
  <c r="AA114" i="1"/>
  <c r="AD114" i="1" s="1"/>
  <c r="AA116" i="1"/>
  <c r="AD116" i="1" s="1"/>
  <c r="AA129" i="1"/>
  <c r="AD129" i="1" s="1"/>
  <c r="AA136" i="1"/>
  <c r="AD136" i="1" s="1"/>
  <c r="Z11" i="1"/>
  <c r="Z17" i="1"/>
  <c r="AD17" i="1" s="1"/>
  <c r="AD7" i="1"/>
  <c r="AD37" i="1"/>
  <c r="Z10" i="1"/>
  <c r="AD10" i="1" s="1"/>
  <c r="AD29" i="1"/>
  <c r="AD85" i="1"/>
  <c r="AD109" i="1"/>
  <c r="AD117" i="1"/>
  <c r="Z119" i="1"/>
  <c r="AD119" i="1" s="1"/>
  <c r="Z127" i="1"/>
  <c r="AD127" i="1" s="1"/>
  <c r="AD137" i="1"/>
  <c r="AA18" i="1"/>
  <c r="AD18" i="1" s="1"/>
  <c r="Y26" i="1"/>
  <c r="Z26" i="1" s="1"/>
  <c r="AA34" i="1"/>
  <c r="AD34" i="1" s="1"/>
  <c r="AA42" i="1"/>
  <c r="AD42" i="1" s="1"/>
  <c r="Z68" i="1"/>
  <c r="AD68" i="1" s="1"/>
  <c r="AD74" i="1"/>
  <c r="AD90" i="1"/>
  <c r="AD98" i="1"/>
  <c r="AD122" i="1"/>
  <c r="Z132" i="1"/>
  <c r="AD132" i="1" s="1"/>
  <c r="AD52" i="1"/>
  <c r="AD55" i="1"/>
  <c r="Z86" i="1"/>
  <c r="AD86" i="1" s="1"/>
  <c r="Z102" i="1"/>
  <c r="AD102" i="1" s="1"/>
  <c r="AD87" i="1"/>
  <c r="AD103" i="1"/>
  <c r="AD57" i="1"/>
  <c r="AD73" i="1"/>
  <c r="Z83" i="1"/>
  <c r="AD83" i="1" s="1"/>
  <c r="AD89" i="1"/>
  <c r="AD97" i="1"/>
  <c r="AD113" i="1"/>
  <c r="AD71" i="1"/>
  <c r="AD79" i="1"/>
  <c r="Z105" i="1"/>
  <c r="AD105" i="1" s="1"/>
  <c r="Z121" i="1"/>
  <c r="AD121" i="1" s="1"/>
  <c r="AA22" i="1"/>
  <c r="AD22" i="1" s="1"/>
  <c r="Y30" i="1"/>
  <c r="Z30" i="1" s="1"/>
  <c r="AA38" i="1"/>
  <c r="AD38" i="1" s="1"/>
  <c r="AA46" i="1"/>
  <c r="AD46" i="1" s="1"/>
  <c r="AD62" i="1"/>
  <c r="Z64" i="1"/>
  <c r="AD64" i="1" s="1"/>
  <c r="AD70" i="1"/>
  <c r="Z72" i="1"/>
  <c r="AD72" i="1" s="1"/>
  <c r="Z88" i="1"/>
  <c r="AD88" i="1" s="1"/>
  <c r="AD94" i="1"/>
  <c r="Z104" i="1"/>
  <c r="AD104" i="1" s="1"/>
  <c r="Z112" i="1"/>
  <c r="AD112" i="1" s="1"/>
  <c r="AD126" i="1"/>
  <c r="AD138" i="1"/>
  <c r="Z125" i="1"/>
  <c r="AD125" i="1" s="1"/>
  <c r="Z58" i="1"/>
  <c r="AD58" i="1" s="1"/>
  <c r="Z66" i="1"/>
  <c r="AD66" i="1" s="1"/>
  <c r="Z130" i="1"/>
  <c r="AD130" i="1" s="1"/>
  <c r="AD45" i="1" l="1"/>
  <c r="AD11" i="1"/>
  <c r="AD47" i="1"/>
  <c r="AD30" i="1"/>
  <c r="AD26" i="1"/>
</calcChain>
</file>

<file path=xl/sharedStrings.xml><?xml version="1.0" encoding="utf-8"?>
<sst xmlns="http://schemas.openxmlformats.org/spreadsheetml/2006/main" count="1122" uniqueCount="369">
  <si>
    <t>G R Infraprojects Limited</t>
  </si>
  <si>
    <t>( TAX Revised 18% CGST/ SGST OR IGST from 01.07.2017)</t>
  </si>
  <si>
    <t>Sales Detail for the period from APRIL-26 to 15 MAY-26</t>
  </si>
  <si>
    <t>CGST/ SGST=1</t>
  </si>
  <si>
    <t>EMUL Plant</t>
  </si>
  <si>
    <t>IGST=2</t>
  </si>
  <si>
    <t>customer</t>
  </si>
  <si>
    <t>Project</t>
  </si>
  <si>
    <t>Sr.No.</t>
  </si>
  <si>
    <t>Invoice No.</t>
  </si>
  <si>
    <t>Date</t>
  </si>
  <si>
    <t>Name of Party</t>
  </si>
  <si>
    <t>Destination</t>
  </si>
  <si>
    <t>Sales Representative</t>
  </si>
  <si>
    <t>Insurance</t>
  </si>
  <si>
    <t>Vehicle No.</t>
  </si>
  <si>
    <t>VAT/CST</t>
  </si>
  <si>
    <t>Basic</t>
  </si>
  <si>
    <t>RS-1</t>
  </si>
  <si>
    <t>RS-1 (IS)</t>
  </si>
  <si>
    <t>SS-1</t>
  </si>
  <si>
    <t>SS-1 Project</t>
  </si>
  <si>
    <t>AUS GRIL 32</t>
  </si>
  <si>
    <t>AUS GRIL 32 -Projects</t>
  </si>
  <si>
    <t>Road Marking</t>
  </si>
  <si>
    <t>Caution Tap</t>
  </si>
  <si>
    <t>Coolant</t>
  </si>
  <si>
    <t>Signboard/Others</t>
  </si>
  <si>
    <t xml:space="preserve">TRPT </t>
  </si>
  <si>
    <t>Transportation</t>
  </si>
  <si>
    <t>CGST</t>
  </si>
  <si>
    <t>SGST</t>
  </si>
  <si>
    <t>IGST</t>
  </si>
  <si>
    <t>TCS</t>
  </si>
  <si>
    <t>Rounded</t>
  </si>
  <si>
    <t xml:space="preserve">Total </t>
  </si>
  <si>
    <t>DRUMS</t>
  </si>
  <si>
    <t xml:space="preserve">Freight </t>
  </si>
  <si>
    <t>Basic Without Freight</t>
  </si>
  <si>
    <t>Fixed Rate</t>
  </si>
  <si>
    <t>Difference</t>
  </si>
  <si>
    <t>REMARKS</t>
  </si>
  <si>
    <t>RJ2627EMUL000001</t>
  </si>
  <si>
    <t>01.04.2026</t>
  </si>
  <si>
    <t>PSOVL RAILONE PRIVATE LIMITED</t>
  </si>
  <si>
    <t>SURAT, GUJARAT</t>
  </si>
  <si>
    <t>MANISH JI SHUKLA SIR</t>
  </si>
  <si>
    <t>YES</t>
  </si>
  <si>
    <t>RJ09GB7907</t>
  </si>
  <si>
    <t>RJ2627EMUL000002</t>
  </si>
  <si>
    <t>02.04.2026</t>
  </si>
  <si>
    <t>RJ09GB7732</t>
  </si>
  <si>
    <t>RJ2627EMUL000003</t>
  </si>
  <si>
    <t>G R INFRAPROJECTS LIMITED</t>
  </si>
  <si>
    <t>KABY, U.P.</t>
  </si>
  <si>
    <t>RJ09GE5488</t>
  </si>
  <si>
    <t>RJ2627EMUL000004</t>
  </si>
  <si>
    <t>DEKA, U.P.</t>
  </si>
  <si>
    <t>RJ2627EMUL000005</t>
  </si>
  <si>
    <t>SHREE KRISHNA ENTERPRISES</t>
  </si>
  <si>
    <t>UDAIPUR</t>
  </si>
  <si>
    <t>RJ27GE9120</t>
  </si>
  <si>
    <t>RJ2627EMUL000006</t>
  </si>
  <si>
    <t>POONIA CONSTRUCTION CO</t>
  </si>
  <si>
    <t>NATHDWARA, RAJSAMAND</t>
  </si>
  <si>
    <t>RJ27GD3322</t>
  </si>
  <si>
    <t>MS</t>
  </si>
  <si>
    <t>RJ2627EMUL000007</t>
  </si>
  <si>
    <t>MPS BUILDCON PRIVATE LIMITED</t>
  </si>
  <si>
    <t>DUNGARPUR</t>
  </si>
  <si>
    <t>NO</t>
  </si>
  <si>
    <t>RJ27GC4165</t>
  </si>
  <si>
    <t>RJ2627EMUL000008</t>
  </si>
  <si>
    <t>RAVI INFRABUILD PROJECTS LIMITED</t>
  </si>
  <si>
    <t>MAHESANA, GUJARAT</t>
  </si>
  <si>
    <t>RJ27GC6543</t>
  </si>
  <si>
    <t>RJ2627EMUL000009</t>
  </si>
  <si>
    <t>03.04.2026</t>
  </si>
  <si>
    <t>CARAVAN ROADWAYS LTD</t>
  </si>
  <si>
    <t>REWARI, HARYANA</t>
  </si>
  <si>
    <t>RJ27GE4597</t>
  </si>
  <si>
    <t>RJ2627EMUL000010</t>
  </si>
  <si>
    <t>RJ27GD5937</t>
  </si>
  <si>
    <t>RJ2627EMUL000011</t>
  </si>
  <si>
    <t>RJ2627EMUL000012</t>
  </si>
  <si>
    <t>RJ27GD7880</t>
  </si>
  <si>
    <t>RJ2627EMUL000013</t>
  </si>
  <si>
    <t>RAJENDRA KUMAR KALAL</t>
  </si>
  <si>
    <t>PRATAPGARH</t>
  </si>
  <si>
    <t>RJ27GC7468</t>
  </si>
  <si>
    <t>NPVC</t>
  </si>
  <si>
    <t>RJ2627EMUL000014</t>
  </si>
  <si>
    <t>PATEL INFRASTRUCTURE LIMITED</t>
  </si>
  <si>
    <t>HARDOI, U.P.</t>
  </si>
  <si>
    <t>RJ27GF0014</t>
  </si>
  <si>
    <t>RJ2627EMUL000015</t>
  </si>
  <si>
    <t>RANIPUR GRANT, UNNAO, U.P.</t>
  </si>
  <si>
    <t>RJ2627EMUL000016</t>
  </si>
  <si>
    <t>CHAMRAULI, UNNAO, U.P.</t>
  </si>
  <si>
    <t>RJ2627EMUL000017</t>
  </si>
  <si>
    <t>04.04.2026</t>
  </si>
  <si>
    <t>RJ27GC9503</t>
  </si>
  <si>
    <t>RJ2627EMUL000018</t>
  </si>
  <si>
    <t>BHAN, GUJARAT</t>
  </si>
  <si>
    <t>RJ27GD4940</t>
  </si>
  <si>
    <t>IBC</t>
  </si>
  <si>
    <t>RJ2627EMUL000019</t>
  </si>
  <si>
    <t>06.04.2026</t>
  </si>
  <si>
    <t>AASHAPURA BUILDCON</t>
  </si>
  <si>
    <t>JAWAR MINES, UDAIPUR</t>
  </si>
  <si>
    <t>RJ2627EMUL000020</t>
  </si>
  <si>
    <t>RJ27GD5740</t>
  </si>
  <si>
    <t>RJ2627EMUL000021</t>
  </si>
  <si>
    <t>07.04.2026</t>
  </si>
  <si>
    <t>SARVODAYA MINING SERVICES</t>
  </si>
  <si>
    <t>BANSWARA</t>
  </si>
  <si>
    <t>RJ2627EMUL000022</t>
  </si>
  <si>
    <t>RAJENDRA MOTORS</t>
  </si>
  <si>
    <t>VANA, UDAIPUR</t>
  </si>
  <si>
    <t>MP43G4231</t>
  </si>
  <si>
    <t>NEW CUSTOMER</t>
  </si>
  <si>
    <t>RJ2627EMUL000023</t>
  </si>
  <si>
    <t>HRWH, JHAJJAR, H.R.</t>
  </si>
  <si>
    <t>RJ27GD7903</t>
  </si>
  <si>
    <t>BUCKET</t>
  </si>
  <si>
    <t>RJ2627EMUL000024</t>
  </si>
  <si>
    <t>RJ2627EMUL000025</t>
  </si>
  <si>
    <t>VIRAT ENTERPRISES</t>
  </si>
  <si>
    <t>BINOTA, NIMBAHERA</t>
  </si>
  <si>
    <t>RJ2627EMUL000026</t>
  </si>
  <si>
    <t>RJ2627EMUL000027</t>
  </si>
  <si>
    <t>08.04.2026</t>
  </si>
  <si>
    <t>RJ2627EMUL000028</t>
  </si>
  <si>
    <t>RJ27GC9472</t>
  </si>
  <si>
    <t>RJ2627EMUL000029</t>
  </si>
  <si>
    <t>09.04.2026</t>
  </si>
  <si>
    <t>RJ27GD2758</t>
  </si>
  <si>
    <t>RJ2627EMUL000030</t>
  </si>
  <si>
    <t>RJ2627EMUL000031</t>
  </si>
  <si>
    <t>10.04.2026</t>
  </si>
  <si>
    <t>RJ2627EMUL000032</t>
  </si>
  <si>
    <t>TIMO, PUNJAB</t>
  </si>
  <si>
    <t>RJ2627EMUL000033</t>
  </si>
  <si>
    <t>DARIBA MINES, RAJSAMAND</t>
  </si>
  <si>
    <t>RJ27GD5189</t>
  </si>
  <si>
    <t>RJ2627EMUL000034</t>
  </si>
  <si>
    <t>RJ2627EMUL000035</t>
  </si>
  <si>
    <t>KOTA</t>
  </si>
  <si>
    <t>RJ2627EMUL000036</t>
  </si>
  <si>
    <t>THARAD, BANASKANTHA</t>
  </si>
  <si>
    <t>RJ09GB5667</t>
  </si>
  <si>
    <t>RJ2627EMUL000037</t>
  </si>
  <si>
    <t>BHOPAL, M.P.</t>
  </si>
  <si>
    <t>RJ2627EMUL000038</t>
  </si>
  <si>
    <t>11.04.2026</t>
  </si>
  <si>
    <t>RJ27 GD 5937</t>
  </si>
  <si>
    <t>RJ2627EMUL000039</t>
  </si>
  <si>
    <t>RJ09 GB 7907</t>
  </si>
  <si>
    <t>RJ2627EMUL000040</t>
  </si>
  <si>
    <t>DHRT, A.P.</t>
  </si>
  <si>
    <t>RJ27 GD 4943</t>
  </si>
  <si>
    <t>RJ2627EMUL000041</t>
  </si>
  <si>
    <t>13.04.2026</t>
  </si>
  <si>
    <t>GURUNANAK CONSTRUCTION</t>
  </si>
  <si>
    <t>KANKROLI, RAJSAMAND</t>
  </si>
  <si>
    <t>RJ14 GJ 7559</t>
  </si>
  <si>
    <t>RJ2627EMUL000042</t>
  </si>
  <si>
    <t>RJ27 GC 9472</t>
  </si>
  <si>
    <t>RJ2627EMUL000043</t>
  </si>
  <si>
    <t>14.04.2026</t>
  </si>
  <si>
    <t>HARSH ENTERPRISES</t>
  </si>
  <si>
    <t>RJ09 GA 8791</t>
  </si>
  <si>
    <t>RJ2627EMUL000044</t>
  </si>
  <si>
    <t>CHETAK STONE GRITS</t>
  </si>
  <si>
    <t>CHITTORGARH</t>
  </si>
  <si>
    <t>RJ2627EMUL000045</t>
  </si>
  <si>
    <t>RJ09 GB 7732</t>
  </si>
  <si>
    <t>RJ2627EMUL000046</t>
  </si>
  <si>
    <t>RJ27 GE 9120</t>
  </si>
  <si>
    <t>RJ2627EMUL000047</t>
  </si>
  <si>
    <t>DELHI GUJARAT FLEET CARRIERS PRIVAT LIMITED</t>
  </si>
  <si>
    <t>ANAND, GUJARAT</t>
  </si>
  <si>
    <t>RJ09 GB 5667</t>
  </si>
  <si>
    <t>RJ2627EMUL000048</t>
  </si>
  <si>
    <t>RAJ MINERAL CRUSHING PLANT</t>
  </si>
  <si>
    <t>ISWAL, UDAIPUR</t>
  </si>
  <si>
    <t>RJ27 GD 5189</t>
  </si>
  <si>
    <t>RJ2627EMUL000049</t>
  </si>
  <si>
    <t>15.04.2026</t>
  </si>
  <si>
    <t>RJ27 GD 5740</t>
  </si>
  <si>
    <t>RJ2627EMUL000050</t>
  </si>
  <si>
    <t>SADA, M.H.</t>
  </si>
  <si>
    <t>RJ09 GB 3096</t>
  </si>
  <si>
    <t>RJ2627EMUL000051</t>
  </si>
  <si>
    <t>MAPI, A.P.</t>
  </si>
  <si>
    <t>RJ27 GD 3311</t>
  </si>
  <si>
    <t>RJ2627EMUL000052</t>
  </si>
  <si>
    <t>OMEK, GUJARAT</t>
  </si>
  <si>
    <t>MAHINDRA LOGISTICS</t>
  </si>
  <si>
    <t>RJ2627EMUL000053</t>
  </si>
  <si>
    <t>RONAK TAK</t>
  </si>
  <si>
    <t>KUNWARIYA, RAJSAMAND</t>
  </si>
  <si>
    <t>RJ30 UA 1545</t>
  </si>
  <si>
    <t>RJ2627EMUL000054</t>
  </si>
  <si>
    <t>SANWER, M.P.</t>
  </si>
  <si>
    <t>RJ27 GD 7880</t>
  </si>
  <si>
    <t>RJ2627EMUL000055</t>
  </si>
  <si>
    <t>SANWARIYA CONSTRUCTION INFRA TECH LIMITED</t>
  </si>
  <si>
    <t>MORVAN,NEEMUCH, M.P.</t>
  </si>
  <si>
    <t>RJ09 GB 7911</t>
  </si>
  <si>
    <t>RJ2627EMUL000056</t>
  </si>
  <si>
    <t>16.04.2026</t>
  </si>
  <si>
    <t>RJ2627EMUL000057</t>
  </si>
  <si>
    <t>RJ2627EMUL000058</t>
  </si>
  <si>
    <t>DURGA CONSTRUCTION COMPANY</t>
  </si>
  <si>
    <t>PIPADCITY, JODHPUR</t>
  </si>
  <si>
    <t>RJ27GC9255</t>
  </si>
  <si>
    <t>RJ2627EMUL000059</t>
  </si>
  <si>
    <t>RJ27GC6703</t>
  </si>
  <si>
    <t>RJ2627EMUL000060</t>
  </si>
  <si>
    <t>17.04.2026</t>
  </si>
  <si>
    <t>SIKAR</t>
  </si>
  <si>
    <t>RJ27GD8602</t>
  </si>
  <si>
    <t>MC800 CUT BACK</t>
  </si>
  <si>
    <t>RJ2627EMUL000061</t>
  </si>
  <si>
    <t>RJ2627EMUL000062</t>
  </si>
  <si>
    <t>RJ09GB3096</t>
  </si>
  <si>
    <t>RJ2627EMUL000063</t>
  </si>
  <si>
    <t>RJ2627EMUL000064</t>
  </si>
  <si>
    <t>18.04.2026</t>
  </si>
  <si>
    <t>RJ2627EMUL000065</t>
  </si>
  <si>
    <t>VAVA, UDAIPUR</t>
  </si>
  <si>
    <t>RJ2627EMUL000066</t>
  </si>
  <si>
    <t>RJ2627EMUL000067</t>
  </si>
  <si>
    <t>20.04.2026</t>
  </si>
  <si>
    <t>RJ2627EMUL000068</t>
  </si>
  <si>
    <t>21.04.2026</t>
  </si>
  <si>
    <t>RJ2627EMUL000069</t>
  </si>
  <si>
    <t>22.04.2026</t>
  </si>
  <si>
    <t>CHARBHUJA MINERALS AND CRUSHING PLANT</t>
  </si>
  <si>
    <t>UMARDA, UDAIPUR</t>
  </si>
  <si>
    <t>RJ2627EMUL000070</t>
  </si>
  <si>
    <t>RJ2627EMUL000071</t>
  </si>
  <si>
    <t>JINDAL INFRASTRUCTURES PVT LTD</t>
  </si>
  <si>
    <t>RJ2627EMUL000072</t>
  </si>
  <si>
    <t>23.04.2026</t>
  </si>
  <si>
    <t>RJ2627EMUL000073</t>
  </si>
  <si>
    <t>RJ2627EMUL000074</t>
  </si>
  <si>
    <t>JAITPURA, UDAIPUR</t>
  </si>
  <si>
    <t>RJ2627EMUL000075</t>
  </si>
  <si>
    <t>BHARTI CONSTRUCTION COMPANY</t>
  </si>
  <si>
    <t>JHABUA, M.P.</t>
  </si>
  <si>
    <t>NAVIN JI OJHA</t>
  </si>
  <si>
    <t>RJ2627EMUL000076</t>
  </si>
  <si>
    <t>24.04.2026</t>
  </si>
  <si>
    <t>PANWAR CONSTRUCTIONS</t>
  </si>
  <si>
    <t>JHADOL, UDAIPUR</t>
  </si>
  <si>
    <t>RJ27GB7737</t>
  </si>
  <si>
    <t>RJ2627EMUL000077</t>
  </si>
  <si>
    <t>RJ2627EMUL000078</t>
  </si>
  <si>
    <t>25.04.2026</t>
  </si>
  <si>
    <t>RJ2627EMUL000079</t>
  </si>
  <si>
    <t>27.04.2026</t>
  </si>
  <si>
    <t>RJ2627EMUL000080</t>
  </si>
  <si>
    <t>RJ2627EMUL000081</t>
  </si>
  <si>
    <t>RJ2627EMUL000082</t>
  </si>
  <si>
    <t>28.04.2026</t>
  </si>
  <si>
    <t>RJ2627EMUL000083</t>
  </si>
  <si>
    <t>RJ27GD3311</t>
  </si>
  <si>
    <t>RJ2627EMUL000084</t>
  </si>
  <si>
    <t>RJ2627EMUL000085</t>
  </si>
  <si>
    <t>DNS CONSTRUCTION CO</t>
  </si>
  <si>
    <t>RJ2627EMUL000086</t>
  </si>
  <si>
    <t>RJ2627EMUL000087</t>
  </si>
  <si>
    <t>29.04.2026</t>
  </si>
  <si>
    <t>RJ2627EMUL000088</t>
  </si>
  <si>
    <t>RJ2627EMUL000089</t>
  </si>
  <si>
    <t>30.04.2026</t>
  </si>
  <si>
    <t>RJ2627EMUL000090</t>
  </si>
  <si>
    <t>RJ2627EMUL000091</t>
  </si>
  <si>
    <t>RJ27GC6517</t>
  </si>
  <si>
    <t>RJ2627EMUL000092</t>
  </si>
  <si>
    <t>RASAAL INFRAPROJECTS PVT LTD</t>
  </si>
  <si>
    <t>RJ27GE8037</t>
  </si>
  <si>
    <t>RJ2627EMUL000093</t>
  </si>
  <si>
    <t>01.05.2026</t>
  </si>
  <si>
    <t>RJ2627EMUL000094</t>
  </si>
  <si>
    <t>MAPI,A.P.</t>
  </si>
  <si>
    <t>RJ2627EMUL000095</t>
  </si>
  <si>
    <t>DEEP DARSHAN INFRA PROJECTS PRIVATED</t>
  </si>
  <si>
    <t>RJ30 CA 4431</t>
  </si>
  <si>
    <t>RJ2627EMUL000096</t>
  </si>
  <si>
    <t>02.05.2026</t>
  </si>
  <si>
    <t>RJ2627EMUL000097</t>
  </si>
  <si>
    <t>04.05.2026</t>
  </si>
  <si>
    <t>RJ2627EMUL000098</t>
  </si>
  <si>
    <t>RJ30 GB 1382</t>
  </si>
  <si>
    <t>RJ2627EMUL000099</t>
  </si>
  <si>
    <t>RJ2627EMUL000100</t>
  </si>
  <si>
    <t>PB07 BG 4081</t>
  </si>
  <si>
    <t>RJ2627EMUL000101</t>
  </si>
  <si>
    <t>05.05.2026</t>
  </si>
  <si>
    <t>RJ09 GB 7914</t>
  </si>
  <si>
    <t>RJ2627EMUL000102</t>
  </si>
  <si>
    <t>RJ2627EMUL000103</t>
  </si>
  <si>
    <t>06.05.2026</t>
  </si>
  <si>
    <t>RJ2627EMUL000104</t>
  </si>
  <si>
    <t>SON OF SARDAR CONSTRUCTION</t>
  </si>
  <si>
    <t>RJ2627EMUL000105</t>
  </si>
  <si>
    <t>07.05.2026</t>
  </si>
  <si>
    <t>RJ2627EMUL000106</t>
  </si>
  <si>
    <t>CARAVAN ROADWAYS LIMITED</t>
  </si>
  <si>
    <t>RJ2627EMUL000107</t>
  </si>
  <si>
    <t>RJ2627EMUL000108</t>
  </si>
  <si>
    <t>NAME, M.H.</t>
  </si>
  <si>
    <t>MLL EXP.</t>
  </si>
  <si>
    <t>RJ2627EMUL000109</t>
  </si>
  <si>
    <t>AKSO O&amp;M, M.H.</t>
  </si>
  <si>
    <t>RJ2627EMUL000110</t>
  </si>
  <si>
    <t>SHRI KRISHNA ENTERPRISES</t>
  </si>
  <si>
    <t>MOGA, PUNJAB</t>
  </si>
  <si>
    <t>RJ2627EMUL000111</t>
  </si>
  <si>
    <t>SIMALWARA, DUNGARPUR</t>
  </si>
  <si>
    <t>RJ2627EMUL000112</t>
  </si>
  <si>
    <t>08.05.2026</t>
  </si>
  <si>
    <t>RJ2627EMUL000113</t>
  </si>
  <si>
    <t>NIMBAHERA</t>
  </si>
  <si>
    <t>RJ2627EMUL000114</t>
  </si>
  <si>
    <t>09.05.2026</t>
  </si>
  <si>
    <t>RJ2627EMUL000115</t>
  </si>
  <si>
    <t>BR37GA6571</t>
  </si>
  <si>
    <t>RJ2627EMUL000116</t>
  </si>
  <si>
    <t>11.05.2026</t>
  </si>
  <si>
    <t>RJ2627EMUL000117</t>
  </si>
  <si>
    <t>TULSI CONSTRUCTION</t>
  </si>
  <si>
    <t>PRATAPGARG</t>
  </si>
  <si>
    <t>SHIV GOODS</t>
  </si>
  <si>
    <t>RJ2627EMUL000118</t>
  </si>
  <si>
    <t>12.05.2026</t>
  </si>
  <si>
    <t>RJ2627EMUL000119</t>
  </si>
  <si>
    <t>RJ2627EMUL000120</t>
  </si>
  <si>
    <t>RJ2627EMUL000121</t>
  </si>
  <si>
    <t>13.05.2026</t>
  </si>
  <si>
    <t>RJ2627EMUL000122</t>
  </si>
  <si>
    <t>CHARBHUJA CONSTRUCTION AND SOLUTIONS</t>
  </si>
  <si>
    <t>RJ09GA8791</t>
  </si>
  <si>
    <t>RJ2627EMUL000123</t>
  </si>
  <si>
    <t>14.05.2026</t>
  </si>
  <si>
    <t>RJ2627EMUL000124</t>
  </si>
  <si>
    <t>OSWAL ENTERPRISES</t>
  </si>
  <si>
    <t>RJ27RA2975</t>
  </si>
  <si>
    <t>RJ2627EMUL000125</t>
  </si>
  <si>
    <t>15.05.2026</t>
  </si>
  <si>
    <t>RJ09GC7023</t>
  </si>
  <si>
    <t>RJ2627EMUL000126</t>
  </si>
  <si>
    <t>NIER, M.H.</t>
  </si>
  <si>
    <t>RJ2627EMUL000127</t>
  </si>
  <si>
    <t>RJ2627EMUL000128</t>
  </si>
  <si>
    <t>RJ2627EMUL000129</t>
  </si>
  <si>
    <t>RJ2627EMUL000130</t>
  </si>
  <si>
    <t>Batch No.</t>
  </si>
  <si>
    <t>Total</t>
  </si>
  <si>
    <t xml:space="preserve">PROJECT CHALLAN </t>
  </si>
  <si>
    <t>SR.No.</t>
  </si>
  <si>
    <t>Tanker No.</t>
  </si>
  <si>
    <t>G R Infraprojects Limited - Emulsion Plant, Udaipur (Raj.) - Dispatch and Invoice Detail for the period from 01 April 2026 to 15th May 2026</t>
  </si>
  <si>
    <t>Challan No.</t>
  </si>
  <si>
    <t>N/A</t>
  </si>
  <si>
    <t>G R Infraprojects Limited - Emulsion Plant, Udaipur (Raj.) - Dispatch and Project Challan Detail for the period from  01 April 2026 to 15th May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</si>
</sst>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0.000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89999084444715716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9">
    <xf numFmtId="0" fontId="0" fillId="0" borderId="0" xfId="0"/>
    <xf numFmtId="0" fontId="4" fillId="0" borderId="0" xfId="0" applyFont="1" applyAlignment="1">
      <alignment horizontal="center"/>
    </xf>
    <xf numFmtId="0" fontId="5" fillId="0" borderId="0" xfId="0" applyFont="1"/>
    <xf numFmtId="164" fontId="5" fillId="0" borderId="0" xfId="0" applyNumberFormat="1" applyFont="1"/>
    <xf numFmtId="2" fontId="5" fillId="0" borderId="0" xfId="0" applyNumberFormat="1" applyFont="1"/>
    <xf numFmtId="10" fontId="5" fillId="0" borderId="0" xfId="0" applyNumberFormat="1" applyFont="1"/>
    <xf numFmtId="0" fontId="5" fillId="0" borderId="0" xfId="0" applyFont="1" applyAlignment="1">
      <alignment horizontal="center"/>
    </xf>
    <xf numFmtId="9" fontId="5" fillId="0" borderId="0" xfId="0" applyNumberFormat="1" applyFont="1"/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/>
    <xf numFmtId="164" fontId="4" fillId="2" borderId="1" xfId="0" applyNumberFormat="1" applyFont="1" applyFill="1" applyBorder="1"/>
    <xf numFmtId="164" fontId="4" fillId="2" borderId="1" xfId="0" applyNumberFormat="1" applyFont="1" applyFill="1" applyBorder="1" applyAlignment="1">
      <alignment horizontal="center"/>
    </xf>
    <xf numFmtId="2" fontId="4" fillId="2" borderId="2" xfId="0" applyNumberFormat="1" applyFont="1" applyFill="1" applyBorder="1"/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0" borderId="0" xfId="0" applyFont="1"/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6" fillId="0" borderId="1" xfId="0" applyFont="1" applyBorder="1" applyAlignment="1">
      <alignment vertical="top"/>
    </xf>
    <xf numFmtId="0" fontId="0" fillId="0" borderId="1" xfId="0" applyBorder="1"/>
    <xf numFmtId="2" fontId="5" fillId="0" borderId="1" xfId="0" applyNumberFormat="1" applyFont="1" applyBorder="1"/>
    <xf numFmtId="4" fontId="6" fillId="0" borderId="1" xfId="0" applyNumberFormat="1" applyFont="1" applyBorder="1" applyAlignment="1">
      <alignment vertical="top"/>
    </xf>
    <xf numFmtId="164" fontId="5" fillId="0" borderId="1" xfId="0" applyNumberFormat="1" applyFont="1" applyBorder="1"/>
    <xf numFmtId="2" fontId="5" fillId="0" borderId="5" xfId="0" applyNumberFormat="1" applyFont="1" applyBorder="1"/>
    <xf numFmtId="164" fontId="5" fillId="0" borderId="5" xfId="0" applyNumberFormat="1" applyFont="1" applyBorder="1"/>
    <xf numFmtId="0" fontId="5" fillId="0" borderId="1" xfId="0" applyFont="1" applyBorder="1" applyAlignment="1">
      <alignment horizontal="right"/>
    </xf>
    <xf numFmtId="2" fontId="0" fillId="0" borderId="1" xfId="0" applyNumberFormat="1" applyBorder="1" applyAlignment="1">
      <alignment horizontal="right"/>
    </xf>
    <xf numFmtId="2" fontId="5" fillId="0" borderId="1" xfId="0" applyNumberFormat="1" applyFont="1" applyBorder="1" applyAlignment="1">
      <alignment horizontal="right"/>
    </xf>
    <xf numFmtId="0" fontId="5" fillId="0" borderId="5" xfId="0" applyFont="1" applyBorder="1"/>
    <xf numFmtId="43" fontId="5" fillId="0" borderId="1" xfId="1" applyFont="1" applyBorder="1"/>
    <xf numFmtId="14" fontId="6" fillId="0" borderId="1" xfId="0" applyNumberFormat="1" applyFont="1" applyBorder="1" applyAlignment="1">
      <alignment vertical="top"/>
    </xf>
    <xf numFmtId="4" fontId="5" fillId="0" borderId="1" xfId="0" applyNumberFormat="1" applyFont="1" applyBorder="1"/>
    <xf numFmtId="43" fontId="0" fillId="0" borderId="1" xfId="1" applyFont="1" applyBorder="1" applyAlignment="1">
      <alignment vertical="top"/>
    </xf>
    <xf numFmtId="14" fontId="6" fillId="0" borderId="1" xfId="0" applyNumberFormat="1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/>
    </xf>
    <xf numFmtId="4" fontId="3" fillId="2" borderId="1" xfId="0" applyNumberFormat="1" applyFont="1" applyFill="1" applyBorder="1"/>
    <xf numFmtId="0" fontId="6" fillId="0" borderId="1" xfId="0" applyFont="1" applyBorder="1" applyAlignment="1">
      <alignment horizontal="center" vertical="top"/>
    </xf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4" fillId="3" borderId="5" xfId="0" applyFont="1" applyFill="1" applyBorder="1"/>
    <xf numFmtId="164" fontId="4" fillId="3" borderId="5" xfId="0" applyNumberFormat="1" applyFont="1" applyFill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9542CE-2AB8-4111-AE02-78BD6B7C8149}">
  <sheetPr filterMode="1"/>
  <dimension ref="A1:AO138"/>
  <sheetViews>
    <sheetView topLeftCell="A10" workbookViewId="0">
      <selection activeCell="E130" sqref="E130"/>
    </sheetView>
  </sheetViews>
  <sheetFormatPr defaultRowHeight="15" x14ac:dyDescent="0.25"/>
  <cols>
    <col min="2" max="2" width="17.85546875" bestFit="1" customWidth="1"/>
    <col min="3" max="3" width="13.42578125" customWidth="1"/>
    <col min="4" max="4" width="44.7109375" bestFit="1" customWidth="1"/>
    <col min="5" max="5" width="28.140625" bestFit="1" customWidth="1"/>
    <col min="6" max="6" width="20.42578125" bestFit="1" customWidth="1"/>
  </cols>
  <sheetData>
    <row r="1" spans="1:41" s="2" customFormat="1" x14ac:dyDescent="0.25">
      <c r="A1" s="1"/>
      <c r="C1" s="1" t="s">
        <v>0</v>
      </c>
      <c r="I1" s="2" t="s">
        <v>1</v>
      </c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4"/>
      <c r="W1" s="4"/>
      <c r="X1" s="4"/>
      <c r="Y1" s="5">
        <v>2.5000000000000001E-2</v>
      </c>
      <c r="Z1" s="5">
        <v>2.5000000000000001E-2</v>
      </c>
      <c r="AA1" s="5">
        <v>0.05</v>
      </c>
      <c r="AB1" s="5"/>
      <c r="AJ1" s="6"/>
    </row>
    <row r="2" spans="1:41" s="2" customFormat="1" x14ac:dyDescent="0.25">
      <c r="A2" s="1"/>
      <c r="C2" s="1" t="s">
        <v>2</v>
      </c>
      <c r="I2" s="2" t="s">
        <v>3</v>
      </c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4"/>
      <c r="W2" s="4"/>
      <c r="X2" s="4"/>
      <c r="Y2" s="5">
        <v>0.09</v>
      </c>
      <c r="Z2" s="5">
        <v>0.09</v>
      </c>
      <c r="AA2" s="7">
        <v>0.28000000000000003</v>
      </c>
      <c r="AB2" s="7"/>
      <c r="AJ2" s="6"/>
    </row>
    <row r="3" spans="1:41" s="2" customFormat="1" x14ac:dyDescent="0.25">
      <c r="A3" s="6"/>
      <c r="C3" s="1" t="s">
        <v>4</v>
      </c>
      <c r="I3" s="2" t="s">
        <v>5</v>
      </c>
      <c r="J3" s="3"/>
      <c r="K3" s="3"/>
      <c r="L3" s="3"/>
      <c r="M3" s="3"/>
      <c r="N3" s="3"/>
      <c r="O3" s="3"/>
      <c r="P3" s="3"/>
      <c r="Q3" s="3" t="s">
        <v>6</v>
      </c>
      <c r="R3" s="3" t="s">
        <v>7</v>
      </c>
      <c r="S3" s="3"/>
      <c r="T3" s="3"/>
      <c r="U3" s="3"/>
      <c r="V3" s="4"/>
      <c r="W3" s="4"/>
      <c r="X3" s="4"/>
      <c r="Y3" s="5">
        <v>0.14000000000000001</v>
      </c>
      <c r="Z3" s="5">
        <v>0.14000000000000001</v>
      </c>
      <c r="AA3" s="7">
        <v>0.18</v>
      </c>
      <c r="AB3" s="7"/>
      <c r="AJ3" s="6"/>
    </row>
    <row r="4" spans="1:41" s="16" customFormat="1" x14ac:dyDescent="0.25">
      <c r="A4" s="8" t="s">
        <v>8</v>
      </c>
      <c r="B4" s="9" t="s">
        <v>9</v>
      </c>
      <c r="C4" s="9" t="s">
        <v>10</v>
      </c>
      <c r="D4" s="9" t="s">
        <v>11</v>
      </c>
      <c r="E4" s="9" t="s">
        <v>12</v>
      </c>
      <c r="F4" s="9" t="s">
        <v>13</v>
      </c>
      <c r="G4" s="9" t="s">
        <v>14</v>
      </c>
      <c r="H4" s="9" t="s">
        <v>15</v>
      </c>
      <c r="I4" s="9" t="s">
        <v>16</v>
      </c>
      <c r="J4" s="10" t="s">
        <v>17</v>
      </c>
      <c r="K4" s="10" t="s">
        <v>18</v>
      </c>
      <c r="L4" s="10" t="s">
        <v>19</v>
      </c>
      <c r="M4" s="10" t="s">
        <v>20</v>
      </c>
      <c r="N4" s="10" t="s">
        <v>21</v>
      </c>
      <c r="O4" s="10" t="s">
        <v>22</v>
      </c>
      <c r="P4" s="10" t="s">
        <v>23</v>
      </c>
      <c r="Q4" s="10" t="s">
        <v>24</v>
      </c>
      <c r="R4" s="10" t="s">
        <v>25</v>
      </c>
      <c r="S4" s="10" t="s">
        <v>26</v>
      </c>
      <c r="T4" s="10" t="s">
        <v>25</v>
      </c>
      <c r="U4" s="11" t="s">
        <v>27</v>
      </c>
      <c r="V4" s="12" t="s">
        <v>17</v>
      </c>
      <c r="W4" s="13" t="s">
        <v>28</v>
      </c>
      <c r="X4" s="14" t="s">
        <v>29</v>
      </c>
      <c r="Y4" s="9" t="s">
        <v>30</v>
      </c>
      <c r="Z4" s="15" t="s">
        <v>31</v>
      </c>
      <c r="AA4" s="15" t="s">
        <v>32</v>
      </c>
      <c r="AB4" s="14" t="s">
        <v>33</v>
      </c>
      <c r="AC4" s="14" t="s">
        <v>34</v>
      </c>
      <c r="AD4" s="15" t="s">
        <v>35</v>
      </c>
      <c r="AE4" s="9" t="s">
        <v>36</v>
      </c>
      <c r="AF4" s="9" t="s">
        <v>37</v>
      </c>
      <c r="AG4" s="9" t="s">
        <v>38</v>
      </c>
      <c r="AH4" s="9" t="s">
        <v>39</v>
      </c>
      <c r="AI4" s="9" t="s">
        <v>40</v>
      </c>
      <c r="AJ4" s="8" t="s">
        <v>41</v>
      </c>
    </row>
    <row r="5" spans="1:41" s="2" customFormat="1" hidden="1" x14ac:dyDescent="0.25">
      <c r="A5" s="17">
        <v>1</v>
      </c>
      <c r="B5" s="18" t="s">
        <v>42</v>
      </c>
      <c r="C5" s="18" t="s">
        <v>43</v>
      </c>
      <c r="D5" s="18" t="s">
        <v>44</v>
      </c>
      <c r="E5" s="18" t="s">
        <v>45</v>
      </c>
      <c r="F5" s="18" t="s">
        <v>46</v>
      </c>
      <c r="G5" s="18" t="s">
        <v>47</v>
      </c>
      <c r="H5" s="19" t="s">
        <v>48</v>
      </c>
      <c r="I5" s="20">
        <v>2</v>
      </c>
      <c r="J5" s="21">
        <v>78200</v>
      </c>
      <c r="K5" s="22">
        <v>16.53</v>
      </c>
      <c r="L5" s="23"/>
      <c r="M5" s="23"/>
      <c r="N5" s="23"/>
      <c r="O5" s="23"/>
      <c r="P5" s="23"/>
      <c r="Q5" s="23"/>
      <c r="R5" s="22"/>
      <c r="S5" s="23"/>
      <c r="T5" s="23"/>
      <c r="U5" s="23"/>
      <c r="V5" s="24">
        <f t="shared" ref="V5:V32" si="0">ROUND(SUM(K5:U5)*J5,0)</f>
        <v>1292646</v>
      </c>
      <c r="W5" s="25">
        <v>0</v>
      </c>
      <c r="X5" s="23">
        <f t="shared" ref="X5:X68" si="1">ROUND(SUM(K5:S5)*W5,0)</f>
        <v>0</v>
      </c>
      <c r="Y5" s="26">
        <f t="shared" ref="Y5:Y32" si="2">IF(I5=1,(V5+X5)*$Y$2,0)</f>
        <v>0</v>
      </c>
      <c r="Z5" s="27">
        <f t="shared" ref="Z5:Z68" si="3">Y5</f>
        <v>0</v>
      </c>
      <c r="AA5" s="26">
        <f t="shared" ref="AA5:AA32" si="4">IF(I5=2,(V5+X5)*$AA$3,0)</f>
        <v>232676.28</v>
      </c>
      <c r="AB5" s="28"/>
      <c r="AC5" s="21">
        <v>0</v>
      </c>
      <c r="AD5" s="21">
        <f t="shared" ref="AD5:AD68" si="5">ROUND(SUM(V5:V5)+X5+Y5+Z5+AA5+AB5+AC5,2)</f>
        <v>1525322.28</v>
      </c>
      <c r="AE5" s="4"/>
      <c r="AF5" s="2">
        <v>1950</v>
      </c>
      <c r="AG5" s="4">
        <f t="shared" ref="AG5:AG68" si="6">J5-AF5</f>
        <v>76250</v>
      </c>
      <c r="AH5" s="4">
        <v>0</v>
      </c>
      <c r="AI5" s="4">
        <f t="shared" ref="AI5:AI68" si="7">AG5-AH5</f>
        <v>76250</v>
      </c>
      <c r="AJ5" s="6"/>
      <c r="AL5" s="4"/>
    </row>
    <row r="6" spans="1:41" s="2" customFormat="1" hidden="1" x14ac:dyDescent="0.25">
      <c r="A6" s="17">
        <v>2</v>
      </c>
      <c r="B6" s="18" t="s">
        <v>49</v>
      </c>
      <c r="C6" s="18" t="s">
        <v>50</v>
      </c>
      <c r="D6" s="18" t="s">
        <v>44</v>
      </c>
      <c r="E6" s="18" t="s">
        <v>45</v>
      </c>
      <c r="F6" s="18" t="s">
        <v>46</v>
      </c>
      <c r="G6" s="18" t="s">
        <v>47</v>
      </c>
      <c r="H6" s="19" t="s">
        <v>51</v>
      </c>
      <c r="I6" s="20">
        <v>2</v>
      </c>
      <c r="J6" s="21">
        <v>78200</v>
      </c>
      <c r="K6" s="22">
        <v>16.739999999999998</v>
      </c>
      <c r="L6" s="22"/>
      <c r="M6" s="23"/>
      <c r="N6" s="23"/>
      <c r="O6" s="23"/>
      <c r="P6" s="23"/>
      <c r="Q6" s="23"/>
      <c r="R6" s="23"/>
      <c r="S6" s="23"/>
      <c r="T6" s="23"/>
      <c r="U6" s="23"/>
      <c r="V6" s="24">
        <f t="shared" si="0"/>
        <v>1309068</v>
      </c>
      <c r="W6" s="25">
        <v>0</v>
      </c>
      <c r="X6" s="23">
        <f t="shared" si="1"/>
        <v>0</v>
      </c>
      <c r="Y6" s="26">
        <f t="shared" si="2"/>
        <v>0</v>
      </c>
      <c r="Z6" s="27">
        <f t="shared" si="3"/>
        <v>0</v>
      </c>
      <c r="AA6" s="26">
        <f t="shared" si="4"/>
        <v>235632.24</v>
      </c>
      <c r="AB6" s="28"/>
      <c r="AC6" s="21">
        <v>0</v>
      </c>
      <c r="AD6" s="21">
        <f t="shared" si="5"/>
        <v>1544700.24</v>
      </c>
      <c r="AE6" s="4"/>
      <c r="AF6" s="2">
        <v>1950</v>
      </c>
      <c r="AG6" s="4">
        <f t="shared" si="6"/>
        <v>76250</v>
      </c>
      <c r="AH6" s="4">
        <v>0</v>
      </c>
      <c r="AI6" s="4">
        <f t="shared" si="7"/>
        <v>76250</v>
      </c>
      <c r="AJ6" s="6"/>
      <c r="AL6" s="4"/>
      <c r="AO6" s="4"/>
    </row>
    <row r="7" spans="1:41" s="2" customFormat="1" hidden="1" x14ac:dyDescent="0.25">
      <c r="A7" s="17">
        <v>3</v>
      </c>
      <c r="B7" s="18" t="s">
        <v>52</v>
      </c>
      <c r="C7" s="18" t="s">
        <v>50</v>
      </c>
      <c r="D7" s="19" t="s">
        <v>53</v>
      </c>
      <c r="E7" s="29" t="s">
        <v>54</v>
      </c>
      <c r="F7" s="18"/>
      <c r="G7" s="18" t="s">
        <v>47</v>
      </c>
      <c r="H7" s="19" t="s">
        <v>55</v>
      </c>
      <c r="I7" s="20">
        <v>2</v>
      </c>
      <c r="J7" s="21">
        <v>31</v>
      </c>
      <c r="K7" s="22"/>
      <c r="L7" s="23"/>
      <c r="M7" s="23"/>
      <c r="N7" s="23"/>
      <c r="O7" s="23"/>
      <c r="P7" s="23">
        <v>10000</v>
      </c>
      <c r="Q7" s="23"/>
      <c r="R7" s="23"/>
      <c r="S7" s="23"/>
      <c r="T7" s="23"/>
      <c r="U7" s="23"/>
      <c r="V7" s="24">
        <f t="shared" si="0"/>
        <v>310000</v>
      </c>
      <c r="W7" s="25">
        <v>0</v>
      </c>
      <c r="X7" s="23">
        <f t="shared" si="1"/>
        <v>0</v>
      </c>
      <c r="Y7" s="26">
        <f t="shared" si="2"/>
        <v>0</v>
      </c>
      <c r="Z7" s="27">
        <f t="shared" si="3"/>
        <v>0</v>
      </c>
      <c r="AA7" s="26">
        <f t="shared" si="4"/>
        <v>55800</v>
      </c>
      <c r="AB7" s="28"/>
      <c r="AC7" s="21">
        <v>0</v>
      </c>
      <c r="AD7" s="21">
        <f t="shared" si="5"/>
        <v>365800</v>
      </c>
      <c r="AE7" s="4"/>
      <c r="AG7" s="4">
        <f t="shared" si="6"/>
        <v>31</v>
      </c>
      <c r="AH7" s="4">
        <v>0</v>
      </c>
      <c r="AI7" s="4">
        <f t="shared" si="7"/>
        <v>31</v>
      </c>
      <c r="AJ7" s="6"/>
    </row>
    <row r="8" spans="1:41" s="2" customFormat="1" hidden="1" x14ac:dyDescent="0.25">
      <c r="A8" s="17">
        <v>4</v>
      </c>
      <c r="B8" s="18" t="s">
        <v>56</v>
      </c>
      <c r="C8" s="18" t="s">
        <v>50</v>
      </c>
      <c r="D8" s="19" t="s">
        <v>53</v>
      </c>
      <c r="E8" s="18" t="s">
        <v>57</v>
      </c>
      <c r="F8" s="18"/>
      <c r="G8" s="18" t="s">
        <v>47</v>
      </c>
      <c r="H8" s="19" t="s">
        <v>55</v>
      </c>
      <c r="I8" s="20">
        <v>2</v>
      </c>
      <c r="J8" s="21">
        <v>31</v>
      </c>
      <c r="K8" s="22"/>
      <c r="L8" s="23"/>
      <c r="M8" s="23"/>
      <c r="N8" s="23"/>
      <c r="O8" s="23"/>
      <c r="P8" s="23">
        <v>16000</v>
      </c>
      <c r="Q8" s="23"/>
      <c r="R8" s="23"/>
      <c r="S8" s="23"/>
      <c r="T8" s="23"/>
      <c r="U8" s="23"/>
      <c r="V8" s="24">
        <f>ROUND(SUM(K8:U8)*J8,0)</f>
        <v>496000</v>
      </c>
      <c r="W8" s="25">
        <v>0</v>
      </c>
      <c r="X8" s="23">
        <f>ROUND(SUM(L8:S8)*W8,0)</f>
        <v>0</v>
      </c>
      <c r="Y8" s="26">
        <f t="shared" si="2"/>
        <v>0</v>
      </c>
      <c r="Z8" s="27">
        <f t="shared" si="3"/>
        <v>0</v>
      </c>
      <c r="AA8" s="26">
        <f t="shared" si="4"/>
        <v>89280</v>
      </c>
      <c r="AB8" s="28"/>
      <c r="AC8" s="21">
        <v>0</v>
      </c>
      <c r="AD8" s="21">
        <f t="shared" si="5"/>
        <v>585280</v>
      </c>
      <c r="AE8" s="4"/>
      <c r="AG8" s="4">
        <f t="shared" si="6"/>
        <v>31</v>
      </c>
      <c r="AH8" s="4">
        <v>0</v>
      </c>
      <c r="AI8" s="4">
        <f t="shared" si="7"/>
        <v>31</v>
      </c>
      <c r="AJ8" s="6"/>
      <c r="AM8" s="4"/>
    </row>
    <row r="9" spans="1:41" s="2" customFormat="1" hidden="1" x14ac:dyDescent="0.25">
      <c r="A9" s="17">
        <v>5</v>
      </c>
      <c r="B9" s="18" t="s">
        <v>58</v>
      </c>
      <c r="C9" s="18" t="s">
        <v>50</v>
      </c>
      <c r="D9" s="18" t="s">
        <v>59</v>
      </c>
      <c r="E9" s="18" t="s">
        <v>60</v>
      </c>
      <c r="F9" s="18" t="s">
        <v>46</v>
      </c>
      <c r="G9" s="18" t="s">
        <v>47</v>
      </c>
      <c r="H9" s="19" t="s">
        <v>61</v>
      </c>
      <c r="I9" s="20">
        <v>1</v>
      </c>
      <c r="J9" s="21">
        <v>38</v>
      </c>
      <c r="K9" s="22"/>
      <c r="L9" s="23"/>
      <c r="M9" s="23"/>
      <c r="N9" s="23"/>
      <c r="O9" s="23">
        <v>1000</v>
      </c>
      <c r="P9" s="23"/>
      <c r="Q9" s="23"/>
      <c r="R9" s="23"/>
      <c r="S9" s="23"/>
      <c r="T9" s="23"/>
      <c r="U9" s="23"/>
      <c r="V9" s="24">
        <f>ROUND(SUM(K9:U9)*J9,0)</f>
        <v>38000</v>
      </c>
      <c r="W9" s="25">
        <v>0</v>
      </c>
      <c r="X9" s="23">
        <f>ROUND(SUM(L9:S9)*W9,0)</f>
        <v>0</v>
      </c>
      <c r="Y9" s="26">
        <f>IF(I9=1,(V9+X9)*$Y$2,0)</f>
        <v>3420</v>
      </c>
      <c r="Z9" s="27">
        <f>Y9</f>
        <v>3420</v>
      </c>
      <c r="AA9" s="26">
        <f>IF(I9=2,(V9+X9)*$AA$3,0)</f>
        <v>0</v>
      </c>
      <c r="AB9" s="28"/>
      <c r="AC9" s="21">
        <v>0</v>
      </c>
      <c r="AD9" s="21">
        <f t="shared" si="5"/>
        <v>44840</v>
      </c>
      <c r="AE9" s="4"/>
      <c r="AG9" s="4">
        <f t="shared" si="6"/>
        <v>38</v>
      </c>
      <c r="AH9" s="4">
        <v>0</v>
      </c>
      <c r="AI9" s="4">
        <f t="shared" si="7"/>
        <v>38</v>
      </c>
      <c r="AJ9" s="6"/>
      <c r="AM9" s="4"/>
    </row>
    <row r="10" spans="1:41" s="2" customFormat="1" x14ac:dyDescent="0.25">
      <c r="A10" s="17">
        <v>6</v>
      </c>
      <c r="B10" s="18" t="s">
        <v>62</v>
      </c>
      <c r="C10" s="18" t="s">
        <v>50</v>
      </c>
      <c r="D10" s="18" t="s">
        <v>63</v>
      </c>
      <c r="E10" s="18" t="s">
        <v>64</v>
      </c>
      <c r="F10" s="18" t="s">
        <v>46</v>
      </c>
      <c r="G10" s="18" t="s">
        <v>47</v>
      </c>
      <c r="H10" s="19" t="s">
        <v>65</v>
      </c>
      <c r="I10" s="20">
        <v>1</v>
      </c>
      <c r="J10" s="21">
        <v>58792.38</v>
      </c>
      <c r="K10" s="22">
        <v>3</v>
      </c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4">
        <f t="shared" si="0"/>
        <v>176377</v>
      </c>
      <c r="W10" s="25">
        <v>0</v>
      </c>
      <c r="X10" s="23">
        <f t="shared" si="1"/>
        <v>0</v>
      </c>
      <c r="Y10" s="26">
        <f t="shared" si="2"/>
        <v>15873.93</v>
      </c>
      <c r="Z10" s="27">
        <f t="shared" si="3"/>
        <v>15873.93</v>
      </c>
      <c r="AA10" s="26">
        <f t="shared" si="4"/>
        <v>0</v>
      </c>
      <c r="AB10" s="28"/>
      <c r="AC10" s="21">
        <v>0.16</v>
      </c>
      <c r="AD10" s="21">
        <f t="shared" si="5"/>
        <v>208125.02</v>
      </c>
      <c r="AE10" s="4" t="s">
        <v>66</v>
      </c>
      <c r="AF10" s="2">
        <v>550</v>
      </c>
      <c r="AG10" s="4">
        <f t="shared" si="6"/>
        <v>58242.38</v>
      </c>
      <c r="AH10" s="4">
        <v>0</v>
      </c>
      <c r="AI10" s="4">
        <f t="shared" si="7"/>
        <v>58242.38</v>
      </c>
      <c r="AJ10" s="6"/>
      <c r="AM10" s="4"/>
    </row>
    <row r="11" spans="1:41" s="2" customFormat="1" hidden="1" x14ac:dyDescent="0.25">
      <c r="A11" s="17">
        <v>7</v>
      </c>
      <c r="B11" s="18" t="s">
        <v>67</v>
      </c>
      <c r="C11" s="18" t="s">
        <v>50</v>
      </c>
      <c r="D11" s="18" t="s">
        <v>68</v>
      </c>
      <c r="E11" s="18" t="s">
        <v>69</v>
      </c>
      <c r="F11" s="18" t="s">
        <v>46</v>
      </c>
      <c r="G11" s="18" t="s">
        <v>70</v>
      </c>
      <c r="H11" s="19" t="s">
        <v>71</v>
      </c>
      <c r="I11" s="20">
        <v>1</v>
      </c>
      <c r="J11" s="21">
        <v>38</v>
      </c>
      <c r="K11" s="22"/>
      <c r="L11" s="22"/>
      <c r="M11" s="23"/>
      <c r="N11" s="23"/>
      <c r="O11" s="23">
        <v>1000</v>
      </c>
      <c r="P11" s="22"/>
      <c r="Q11" s="23"/>
      <c r="R11" s="23"/>
      <c r="S11" s="23"/>
      <c r="T11" s="23"/>
      <c r="U11" s="23"/>
      <c r="V11" s="24">
        <f t="shared" si="0"/>
        <v>38000</v>
      </c>
      <c r="W11" s="25">
        <v>0</v>
      </c>
      <c r="X11" s="23">
        <f t="shared" si="1"/>
        <v>0</v>
      </c>
      <c r="Y11" s="26">
        <f t="shared" si="2"/>
        <v>3420</v>
      </c>
      <c r="Z11" s="27">
        <f t="shared" si="3"/>
        <v>3420</v>
      </c>
      <c r="AA11" s="26">
        <f t="shared" si="4"/>
        <v>0</v>
      </c>
      <c r="AB11" s="28"/>
      <c r="AC11" s="21">
        <v>0</v>
      </c>
      <c r="AD11" s="21">
        <f t="shared" si="5"/>
        <v>44840</v>
      </c>
      <c r="AE11" s="4"/>
      <c r="AG11" s="4">
        <f t="shared" si="6"/>
        <v>38</v>
      </c>
      <c r="AH11" s="4">
        <v>0</v>
      </c>
      <c r="AI11" s="4">
        <f t="shared" si="7"/>
        <v>38</v>
      </c>
      <c r="AJ11" s="6"/>
      <c r="AL11" s="4"/>
      <c r="AO11" s="4"/>
    </row>
    <row r="12" spans="1:41" s="2" customFormat="1" hidden="1" x14ac:dyDescent="0.25">
      <c r="A12" s="17">
        <v>8</v>
      </c>
      <c r="B12" s="18" t="s">
        <v>72</v>
      </c>
      <c r="C12" s="18" t="s">
        <v>50</v>
      </c>
      <c r="D12" s="19" t="s">
        <v>73</v>
      </c>
      <c r="E12" s="18" t="s">
        <v>74</v>
      </c>
      <c r="F12" s="18" t="s">
        <v>46</v>
      </c>
      <c r="G12" s="18" t="s">
        <v>47</v>
      </c>
      <c r="H12" s="19" t="s">
        <v>75</v>
      </c>
      <c r="I12" s="20">
        <v>2</v>
      </c>
      <c r="J12" s="21">
        <v>52470</v>
      </c>
      <c r="K12" s="22">
        <v>20</v>
      </c>
      <c r="L12" s="23"/>
      <c r="M12" s="23"/>
      <c r="N12" s="23"/>
      <c r="O12" s="23"/>
      <c r="P12" s="23"/>
      <c r="Q12" s="23"/>
      <c r="R12" s="22"/>
      <c r="S12" s="23"/>
      <c r="T12" s="23"/>
      <c r="U12" s="23"/>
      <c r="V12" s="24">
        <f t="shared" si="0"/>
        <v>1049400</v>
      </c>
      <c r="W12" s="25">
        <v>0</v>
      </c>
      <c r="X12" s="23">
        <f>ROUND(SUM(L12:S12)*W12,0)</f>
        <v>0</v>
      </c>
      <c r="Y12" s="26">
        <f t="shared" si="2"/>
        <v>0</v>
      </c>
      <c r="Z12" s="27">
        <f t="shared" si="3"/>
        <v>0</v>
      </c>
      <c r="AA12" s="26">
        <f t="shared" si="4"/>
        <v>188892</v>
      </c>
      <c r="AB12" s="28"/>
      <c r="AC12" s="21">
        <v>0</v>
      </c>
      <c r="AD12" s="21">
        <f t="shared" si="5"/>
        <v>1238292</v>
      </c>
      <c r="AE12" s="4"/>
      <c r="AF12" s="2">
        <v>1200</v>
      </c>
      <c r="AG12" s="4">
        <f t="shared" si="6"/>
        <v>51270</v>
      </c>
      <c r="AH12" s="4">
        <v>0</v>
      </c>
      <c r="AI12" s="4">
        <f t="shared" si="7"/>
        <v>51270</v>
      </c>
      <c r="AJ12" s="6"/>
      <c r="AL12" s="4"/>
      <c r="AO12" s="4"/>
    </row>
    <row r="13" spans="1:41" s="2" customFormat="1" ht="15" hidden="1" customHeight="1" x14ac:dyDescent="0.25">
      <c r="A13" s="17">
        <v>9</v>
      </c>
      <c r="B13" s="18" t="s">
        <v>76</v>
      </c>
      <c r="C13" s="18" t="s">
        <v>77</v>
      </c>
      <c r="D13" s="18" t="s">
        <v>78</v>
      </c>
      <c r="E13" s="18" t="s">
        <v>79</v>
      </c>
      <c r="F13" s="18" t="s">
        <v>46</v>
      </c>
      <c r="G13" s="18" t="s">
        <v>47</v>
      </c>
      <c r="H13" s="19" t="s">
        <v>80</v>
      </c>
      <c r="I13" s="20">
        <v>2</v>
      </c>
      <c r="J13" s="21">
        <v>34</v>
      </c>
      <c r="K13" s="22"/>
      <c r="L13" s="23"/>
      <c r="M13" s="23"/>
      <c r="N13" s="23"/>
      <c r="O13" s="30">
        <v>11000</v>
      </c>
      <c r="P13" s="23"/>
      <c r="Q13" s="23"/>
      <c r="R13" s="23"/>
      <c r="S13" s="23"/>
      <c r="T13" s="23"/>
      <c r="U13" s="23"/>
      <c r="V13" s="24">
        <f>ROUND(SUM(K13:U13)*J13,0)</f>
        <v>374000</v>
      </c>
      <c r="W13" s="25">
        <v>0</v>
      </c>
      <c r="X13" s="23">
        <f>ROUND(SUM(K13:S13)*W13,0)</f>
        <v>0</v>
      </c>
      <c r="Y13" s="26">
        <f>IF(I13=1,(V13+X13)*$Y$2,0)</f>
        <v>0</v>
      </c>
      <c r="Z13" s="27">
        <f>Y13</f>
        <v>0</v>
      </c>
      <c r="AA13" s="26">
        <f>IF(I13=2,(V13+X13)*$AA$3,0)</f>
        <v>67320</v>
      </c>
      <c r="AB13" s="28"/>
      <c r="AC13" s="21">
        <v>0</v>
      </c>
      <c r="AD13" s="21">
        <f t="shared" si="5"/>
        <v>441320</v>
      </c>
      <c r="AE13" s="4"/>
      <c r="AF13" s="2">
        <v>3</v>
      </c>
      <c r="AG13" s="4">
        <f t="shared" si="6"/>
        <v>31</v>
      </c>
      <c r="AH13" s="4">
        <v>0</v>
      </c>
      <c r="AI13" s="4">
        <f t="shared" si="7"/>
        <v>31</v>
      </c>
      <c r="AJ13" s="6"/>
      <c r="AM13" s="4"/>
    </row>
    <row r="14" spans="1:41" s="2" customFormat="1" hidden="1" x14ac:dyDescent="0.25">
      <c r="A14" s="17">
        <v>10</v>
      </c>
      <c r="B14" s="18" t="s">
        <v>81</v>
      </c>
      <c r="C14" s="18" t="s">
        <v>77</v>
      </c>
      <c r="D14" s="18" t="s">
        <v>44</v>
      </c>
      <c r="E14" s="18" t="s">
        <v>45</v>
      </c>
      <c r="F14" s="18" t="s">
        <v>46</v>
      </c>
      <c r="G14" s="18" t="s">
        <v>47</v>
      </c>
      <c r="H14" s="19" t="s">
        <v>82</v>
      </c>
      <c r="I14" s="20">
        <v>2</v>
      </c>
      <c r="J14" s="21">
        <v>78200</v>
      </c>
      <c r="K14" s="22">
        <v>16.670000000000002</v>
      </c>
      <c r="L14" s="23"/>
      <c r="M14" s="23"/>
      <c r="N14" s="23"/>
      <c r="O14" s="22"/>
      <c r="P14" s="23"/>
      <c r="Q14" s="23"/>
      <c r="R14" s="23"/>
      <c r="S14" s="23"/>
      <c r="T14" s="23"/>
      <c r="U14" s="23"/>
      <c r="V14" s="24">
        <f t="shared" si="0"/>
        <v>1303594</v>
      </c>
      <c r="W14" s="25">
        <v>0</v>
      </c>
      <c r="X14" s="23">
        <f>ROUND(SUM(L14:S14)*W14,0)</f>
        <v>0</v>
      </c>
      <c r="Y14" s="26">
        <f t="shared" si="2"/>
        <v>0</v>
      </c>
      <c r="Z14" s="27">
        <f t="shared" si="3"/>
        <v>0</v>
      </c>
      <c r="AA14" s="26">
        <f t="shared" si="4"/>
        <v>234646.91999999998</v>
      </c>
      <c r="AB14" s="28"/>
      <c r="AC14" s="21">
        <v>0</v>
      </c>
      <c r="AD14" s="21">
        <f t="shared" si="5"/>
        <v>1538240.92</v>
      </c>
      <c r="AE14" s="4"/>
      <c r="AF14" s="2">
        <v>1950</v>
      </c>
      <c r="AG14" s="4">
        <f t="shared" si="6"/>
        <v>76250</v>
      </c>
      <c r="AH14" s="4">
        <v>0</v>
      </c>
      <c r="AI14" s="4">
        <f t="shared" si="7"/>
        <v>76250</v>
      </c>
      <c r="AJ14" s="6"/>
      <c r="AM14" s="4"/>
    </row>
    <row r="15" spans="1:41" s="2" customFormat="1" hidden="1" x14ac:dyDescent="0.25">
      <c r="A15" s="17">
        <v>11</v>
      </c>
      <c r="B15" s="18" t="s">
        <v>83</v>
      </c>
      <c r="C15" s="18" t="s">
        <v>77</v>
      </c>
      <c r="D15" s="18" t="s">
        <v>73</v>
      </c>
      <c r="E15" s="18" t="s">
        <v>74</v>
      </c>
      <c r="F15" s="18" t="s">
        <v>46</v>
      </c>
      <c r="G15" s="18" t="s">
        <v>47</v>
      </c>
      <c r="H15" s="19" t="s">
        <v>61</v>
      </c>
      <c r="I15" s="20">
        <v>2</v>
      </c>
      <c r="J15" s="21">
        <v>39</v>
      </c>
      <c r="K15" s="22"/>
      <c r="L15" s="23"/>
      <c r="M15" s="23"/>
      <c r="N15" s="23"/>
      <c r="O15" s="23">
        <v>3000</v>
      </c>
      <c r="P15" s="23"/>
      <c r="Q15" s="23"/>
      <c r="R15" s="23"/>
      <c r="S15" s="23"/>
      <c r="T15" s="23"/>
      <c r="U15" s="22"/>
      <c r="V15" s="24">
        <f>ROUND(SUM(K15:U15)*J15,0)</f>
        <v>117000</v>
      </c>
      <c r="W15" s="25">
        <v>0</v>
      </c>
      <c r="X15" s="23">
        <f>ROUND(SUM(K15:S15)*W15,0)</f>
        <v>0</v>
      </c>
      <c r="Y15" s="26">
        <f>IF(I15=1,(V15+X15)*$Y$2,0)</f>
        <v>0</v>
      </c>
      <c r="Z15" s="27">
        <f>Y15</f>
        <v>0</v>
      </c>
      <c r="AA15" s="26">
        <f>IF(I15=2,(V15+X15)*$AA$3,0)</f>
        <v>21060</v>
      </c>
      <c r="AB15" s="28"/>
      <c r="AC15" s="21">
        <v>0</v>
      </c>
      <c r="AD15" s="21">
        <f t="shared" si="5"/>
        <v>138060</v>
      </c>
      <c r="AE15" s="4"/>
      <c r="AF15" s="2">
        <v>1.2</v>
      </c>
      <c r="AG15" s="4">
        <f t="shared" si="6"/>
        <v>37.799999999999997</v>
      </c>
      <c r="AH15" s="4">
        <v>0</v>
      </c>
      <c r="AI15" s="4">
        <f t="shared" si="7"/>
        <v>37.799999999999997</v>
      </c>
      <c r="AJ15" s="6"/>
    </row>
    <row r="16" spans="1:41" s="2" customFormat="1" hidden="1" x14ac:dyDescent="0.25">
      <c r="A16" s="17">
        <v>12</v>
      </c>
      <c r="B16" s="18" t="s">
        <v>84</v>
      </c>
      <c r="C16" s="18" t="s">
        <v>77</v>
      </c>
      <c r="D16" s="18" t="s">
        <v>73</v>
      </c>
      <c r="E16" s="18" t="s">
        <v>74</v>
      </c>
      <c r="F16" s="18" t="s">
        <v>46</v>
      </c>
      <c r="G16" s="18" t="s">
        <v>47</v>
      </c>
      <c r="H16" s="19" t="s">
        <v>85</v>
      </c>
      <c r="I16" s="20">
        <v>2</v>
      </c>
      <c r="J16" s="21">
        <v>54870</v>
      </c>
      <c r="K16" s="22"/>
      <c r="L16" s="23"/>
      <c r="M16" s="23">
        <v>19.940000000000001</v>
      </c>
      <c r="N16" s="23"/>
      <c r="O16" s="23"/>
      <c r="P16" s="23"/>
      <c r="Q16" s="23"/>
      <c r="R16" s="23"/>
      <c r="S16" s="23"/>
      <c r="T16" s="23"/>
      <c r="U16" s="23"/>
      <c r="V16" s="24">
        <f>ROUND(SUM(K16:U16)*J16,0)</f>
        <v>1094108</v>
      </c>
      <c r="W16" s="25">
        <v>0</v>
      </c>
      <c r="X16" s="23">
        <f>ROUND(SUM(K16:S16)*W16,0)</f>
        <v>0</v>
      </c>
      <c r="Y16" s="26">
        <f>IF(I16=1,(V16+X16)*$Y$2,0)</f>
        <v>0</v>
      </c>
      <c r="Z16" s="27">
        <f>Y16</f>
        <v>0</v>
      </c>
      <c r="AA16" s="26">
        <f>IF(I16=2,(V16+X16)*$AA$3,0)</f>
        <v>196939.44</v>
      </c>
      <c r="AB16" s="28"/>
      <c r="AC16" s="21">
        <v>-0.24</v>
      </c>
      <c r="AD16" s="21">
        <f t="shared" si="5"/>
        <v>1291047.2</v>
      </c>
      <c r="AE16" s="4"/>
      <c r="AF16" s="2">
        <v>1200</v>
      </c>
      <c r="AG16" s="4">
        <f t="shared" si="6"/>
        <v>53670</v>
      </c>
      <c r="AH16" s="4">
        <v>0</v>
      </c>
      <c r="AI16" s="4">
        <f t="shared" si="7"/>
        <v>53670</v>
      </c>
      <c r="AJ16" s="6"/>
      <c r="AM16" s="4"/>
    </row>
    <row r="17" spans="1:41" s="2" customFormat="1" ht="15" customHeight="1" x14ac:dyDescent="0.25">
      <c r="A17" s="17">
        <v>13</v>
      </c>
      <c r="B17" s="18" t="s">
        <v>86</v>
      </c>
      <c r="C17" s="18" t="s">
        <v>77</v>
      </c>
      <c r="D17" s="18" t="s">
        <v>87</v>
      </c>
      <c r="E17" s="18" t="s">
        <v>88</v>
      </c>
      <c r="F17" s="18" t="s">
        <v>46</v>
      </c>
      <c r="G17" s="18" t="s">
        <v>47</v>
      </c>
      <c r="H17" s="19" t="s">
        <v>89</v>
      </c>
      <c r="I17" s="20">
        <v>1</v>
      </c>
      <c r="J17" s="21">
        <v>60169.5</v>
      </c>
      <c r="K17" s="22">
        <v>6</v>
      </c>
      <c r="L17" s="23"/>
      <c r="M17" s="23"/>
      <c r="N17" s="23"/>
      <c r="O17" s="23"/>
      <c r="P17" s="23"/>
      <c r="Q17" s="23"/>
      <c r="R17" s="23"/>
      <c r="S17" s="23"/>
      <c r="T17" s="23"/>
      <c r="U17" s="22"/>
      <c r="V17" s="24">
        <f t="shared" ref="V17" si="8">ROUND(SUM(K17:U17)*J17,0)</f>
        <v>361017</v>
      </c>
      <c r="W17" s="25">
        <v>0</v>
      </c>
      <c r="X17" s="23">
        <f t="shared" ref="X17" si="9">ROUND(SUM(K17:S17)*W17,0)</f>
        <v>0</v>
      </c>
      <c r="Y17" s="26">
        <f t="shared" ref="Y17" si="10">IF(I17=1,(V17+X17)*$Y$2,0)</f>
        <v>32491.53</v>
      </c>
      <c r="Z17" s="27">
        <f t="shared" ref="Z17" si="11">Y17</f>
        <v>32491.53</v>
      </c>
      <c r="AA17" s="26">
        <f t="shared" ref="AA17" si="12">IF(I17=2,(V17+X17)*$AA$3,0)</f>
        <v>0</v>
      </c>
      <c r="AB17" s="28"/>
      <c r="AC17" s="21">
        <v>0</v>
      </c>
      <c r="AD17" s="21">
        <f t="shared" si="5"/>
        <v>426000.06</v>
      </c>
      <c r="AE17" s="4" t="s">
        <v>90</v>
      </c>
      <c r="AF17" s="2">
        <v>800</v>
      </c>
      <c r="AG17" s="4">
        <f t="shared" si="6"/>
        <v>59369.5</v>
      </c>
      <c r="AH17" s="4">
        <v>0</v>
      </c>
      <c r="AI17" s="4">
        <f t="shared" si="7"/>
        <v>59369.5</v>
      </c>
      <c r="AJ17" s="6"/>
      <c r="AM17" s="4"/>
    </row>
    <row r="18" spans="1:41" s="2" customFormat="1" hidden="1" x14ac:dyDescent="0.25">
      <c r="A18" s="17">
        <v>14</v>
      </c>
      <c r="B18" s="18" t="s">
        <v>91</v>
      </c>
      <c r="C18" s="18" t="s">
        <v>77</v>
      </c>
      <c r="D18" s="19" t="s">
        <v>92</v>
      </c>
      <c r="E18" s="19" t="s">
        <v>93</v>
      </c>
      <c r="F18" s="18" t="s">
        <v>46</v>
      </c>
      <c r="G18" s="18" t="s">
        <v>47</v>
      </c>
      <c r="H18" s="19" t="s">
        <v>94</v>
      </c>
      <c r="I18" s="20">
        <v>2</v>
      </c>
      <c r="J18" s="21">
        <v>37.5</v>
      </c>
      <c r="K18" s="22"/>
      <c r="L18" s="23"/>
      <c r="M18" s="23"/>
      <c r="N18" s="23"/>
      <c r="O18" s="23">
        <v>2000</v>
      </c>
      <c r="P18" s="23"/>
      <c r="Q18" s="23"/>
      <c r="R18" s="23"/>
      <c r="S18" s="23"/>
      <c r="T18" s="23"/>
      <c r="U18" s="23"/>
      <c r="V18" s="24">
        <f>ROUND(SUM(K18:U18)*J18,0)</f>
        <v>75000</v>
      </c>
      <c r="W18" s="25">
        <v>0</v>
      </c>
      <c r="X18" s="23">
        <f>ROUND(SUM(K18:S18)*W18,0)</f>
        <v>0</v>
      </c>
      <c r="Y18" s="26">
        <f>IF(I18=1,(V18+X18)*$Y$2,0)</f>
        <v>0</v>
      </c>
      <c r="Z18" s="27">
        <f t="shared" si="3"/>
        <v>0</v>
      </c>
      <c r="AA18" s="26">
        <f>IF(I18=2,(V18+X18)*$AA$3,0)</f>
        <v>13500</v>
      </c>
      <c r="AB18" s="28"/>
      <c r="AC18" s="21">
        <v>0</v>
      </c>
      <c r="AD18" s="21">
        <f t="shared" si="5"/>
        <v>88500</v>
      </c>
      <c r="AE18" s="4"/>
      <c r="AF18" s="2">
        <v>3</v>
      </c>
      <c r="AG18" s="4">
        <f t="shared" si="6"/>
        <v>34.5</v>
      </c>
      <c r="AH18" s="4">
        <v>0</v>
      </c>
      <c r="AI18" s="4">
        <f t="shared" si="7"/>
        <v>34.5</v>
      </c>
      <c r="AJ18" s="6"/>
    </row>
    <row r="19" spans="1:41" s="2" customFormat="1" ht="15" hidden="1" customHeight="1" x14ac:dyDescent="0.25">
      <c r="A19" s="17">
        <v>15</v>
      </c>
      <c r="B19" s="18" t="s">
        <v>95</v>
      </c>
      <c r="C19" s="18" t="s">
        <v>77</v>
      </c>
      <c r="D19" s="19" t="s">
        <v>92</v>
      </c>
      <c r="E19" s="19" t="s">
        <v>96</v>
      </c>
      <c r="F19" s="18" t="s">
        <v>46</v>
      </c>
      <c r="G19" s="18" t="s">
        <v>47</v>
      </c>
      <c r="H19" s="19" t="s">
        <v>94</v>
      </c>
      <c r="I19" s="20">
        <v>2</v>
      </c>
      <c r="J19" s="21">
        <v>37.5</v>
      </c>
      <c r="K19" s="22"/>
      <c r="L19" s="23"/>
      <c r="M19" s="23"/>
      <c r="N19" s="23"/>
      <c r="O19" s="23">
        <v>4000</v>
      </c>
      <c r="P19" s="23"/>
      <c r="Q19" s="23"/>
      <c r="R19" s="23"/>
      <c r="S19" s="23"/>
      <c r="T19" s="23"/>
      <c r="U19" s="23"/>
      <c r="V19" s="24">
        <f>ROUND(SUM(K19:U19)*J19,0)</f>
        <v>150000</v>
      </c>
      <c r="W19" s="25">
        <v>0</v>
      </c>
      <c r="X19" s="23">
        <f>ROUND(SUM(K19:S19)*W19,0)</f>
        <v>0</v>
      </c>
      <c r="Y19" s="26">
        <f>IF(I19=1,(V19+X19)*$Y$2,0)</f>
        <v>0</v>
      </c>
      <c r="Z19" s="27">
        <f>Y19</f>
        <v>0</v>
      </c>
      <c r="AA19" s="26">
        <f>IF(I19=2,(V19+X19)*$AA$3,0)</f>
        <v>27000</v>
      </c>
      <c r="AB19" s="28"/>
      <c r="AC19" s="21">
        <v>0</v>
      </c>
      <c r="AD19" s="21">
        <f t="shared" si="5"/>
        <v>177000</v>
      </c>
      <c r="AE19" s="4"/>
      <c r="AF19" s="2">
        <v>3</v>
      </c>
      <c r="AG19" s="4">
        <f t="shared" si="6"/>
        <v>34.5</v>
      </c>
      <c r="AH19" s="4">
        <v>0</v>
      </c>
      <c r="AI19" s="4">
        <f t="shared" si="7"/>
        <v>34.5</v>
      </c>
      <c r="AJ19" s="6"/>
    </row>
    <row r="20" spans="1:41" s="2" customFormat="1" hidden="1" x14ac:dyDescent="0.25">
      <c r="A20" s="17">
        <v>16</v>
      </c>
      <c r="B20" s="18" t="s">
        <v>97</v>
      </c>
      <c r="C20" s="18" t="s">
        <v>77</v>
      </c>
      <c r="D20" s="19" t="s">
        <v>92</v>
      </c>
      <c r="E20" s="19" t="s">
        <v>98</v>
      </c>
      <c r="F20" s="18" t="s">
        <v>46</v>
      </c>
      <c r="G20" s="18" t="s">
        <v>47</v>
      </c>
      <c r="H20" s="19" t="s">
        <v>94</v>
      </c>
      <c r="I20" s="20">
        <v>2</v>
      </c>
      <c r="J20" s="21">
        <v>37.5</v>
      </c>
      <c r="K20" s="22"/>
      <c r="L20" s="23"/>
      <c r="M20" s="23"/>
      <c r="N20" s="23"/>
      <c r="O20" s="23">
        <v>3000</v>
      </c>
      <c r="P20" s="23"/>
      <c r="Q20" s="23"/>
      <c r="R20" s="23"/>
      <c r="S20" s="23"/>
      <c r="T20" s="23"/>
      <c r="U20" s="23"/>
      <c r="V20" s="24">
        <f>ROUND(SUM(K20:U20)*J20,0)</f>
        <v>112500</v>
      </c>
      <c r="W20" s="25">
        <v>0</v>
      </c>
      <c r="X20" s="23">
        <f>ROUND(SUM(K20:S20)*W20,0)</f>
        <v>0</v>
      </c>
      <c r="Y20" s="26">
        <f>IF(I20=1,(V20+X20)*$Y$2,0)</f>
        <v>0</v>
      </c>
      <c r="Z20" s="27">
        <f>Y20</f>
        <v>0</v>
      </c>
      <c r="AA20" s="26">
        <f>IF(I20=2,(V20+X20)*$AA$3,0)</f>
        <v>20250</v>
      </c>
      <c r="AB20" s="28"/>
      <c r="AC20" s="21">
        <v>0</v>
      </c>
      <c r="AD20" s="21">
        <f t="shared" si="5"/>
        <v>132750</v>
      </c>
      <c r="AE20" s="4"/>
      <c r="AF20" s="2">
        <v>3</v>
      </c>
      <c r="AG20" s="4">
        <f t="shared" si="6"/>
        <v>34.5</v>
      </c>
      <c r="AH20" s="4">
        <v>0</v>
      </c>
      <c r="AI20" s="4">
        <f t="shared" si="7"/>
        <v>34.5</v>
      </c>
      <c r="AJ20" s="6"/>
    </row>
    <row r="21" spans="1:41" s="2" customFormat="1" ht="15" hidden="1" customHeight="1" x14ac:dyDescent="0.25">
      <c r="A21" s="17">
        <v>17</v>
      </c>
      <c r="B21" s="18" t="s">
        <v>99</v>
      </c>
      <c r="C21" s="31" t="s">
        <v>100</v>
      </c>
      <c r="D21" s="18" t="s">
        <v>44</v>
      </c>
      <c r="E21" s="18" t="s">
        <v>45</v>
      </c>
      <c r="F21" s="18" t="s">
        <v>46</v>
      </c>
      <c r="G21" s="18" t="s">
        <v>47</v>
      </c>
      <c r="H21" s="19" t="s">
        <v>101</v>
      </c>
      <c r="I21" s="20">
        <v>2</v>
      </c>
      <c r="J21" s="21">
        <v>78200</v>
      </c>
      <c r="K21" s="22">
        <v>16.489999999999998</v>
      </c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4">
        <f t="shared" si="0"/>
        <v>1289518</v>
      </c>
      <c r="W21" s="25">
        <v>0</v>
      </c>
      <c r="X21" s="23">
        <f t="shared" ref="X21:X31" si="13">ROUND(SUM(K21:S21)*W21,0)</f>
        <v>0</v>
      </c>
      <c r="Y21" s="26">
        <f t="shared" si="2"/>
        <v>0</v>
      </c>
      <c r="Z21" s="27">
        <f t="shared" si="3"/>
        <v>0</v>
      </c>
      <c r="AA21" s="26">
        <f t="shared" si="4"/>
        <v>232113.24</v>
      </c>
      <c r="AB21" s="28"/>
      <c r="AC21" s="21">
        <v>0</v>
      </c>
      <c r="AD21" s="21">
        <f t="shared" si="5"/>
        <v>1521631.24</v>
      </c>
      <c r="AE21" s="4"/>
      <c r="AF21" s="2">
        <v>1950</v>
      </c>
      <c r="AG21" s="4">
        <f t="shared" si="6"/>
        <v>76250</v>
      </c>
      <c r="AH21" s="4">
        <v>0</v>
      </c>
      <c r="AI21" s="4">
        <f t="shared" si="7"/>
        <v>76250</v>
      </c>
      <c r="AJ21" s="6"/>
    </row>
    <row r="22" spans="1:41" s="2" customFormat="1" ht="15" hidden="1" customHeight="1" x14ac:dyDescent="0.25">
      <c r="A22" s="17">
        <v>18</v>
      </c>
      <c r="B22" s="18" t="s">
        <v>102</v>
      </c>
      <c r="C22" s="31" t="s">
        <v>100</v>
      </c>
      <c r="D22" s="19" t="s">
        <v>53</v>
      </c>
      <c r="E22" s="19" t="s">
        <v>103</v>
      </c>
      <c r="F22" s="18"/>
      <c r="G22" s="18" t="s">
        <v>47</v>
      </c>
      <c r="H22" s="19" t="s">
        <v>104</v>
      </c>
      <c r="I22" s="20">
        <v>2</v>
      </c>
      <c r="J22" s="21">
        <v>39</v>
      </c>
      <c r="K22" s="22"/>
      <c r="L22" s="23"/>
      <c r="M22" s="23"/>
      <c r="N22" s="23"/>
      <c r="O22" s="23"/>
      <c r="P22" s="23">
        <v>3000</v>
      </c>
      <c r="Q22" s="23"/>
      <c r="R22" s="23"/>
      <c r="S22" s="23"/>
      <c r="T22" s="23"/>
      <c r="U22" s="23"/>
      <c r="V22" s="24">
        <f t="shared" si="0"/>
        <v>117000</v>
      </c>
      <c r="W22" s="25">
        <v>0</v>
      </c>
      <c r="X22" s="23">
        <f t="shared" si="13"/>
        <v>0</v>
      </c>
      <c r="Y22" s="26">
        <f t="shared" si="2"/>
        <v>0</v>
      </c>
      <c r="Z22" s="27">
        <f t="shared" si="3"/>
        <v>0</v>
      </c>
      <c r="AA22" s="26">
        <f t="shared" si="4"/>
        <v>21060</v>
      </c>
      <c r="AB22" s="28"/>
      <c r="AC22" s="21">
        <v>0</v>
      </c>
      <c r="AD22" s="21">
        <f t="shared" si="5"/>
        <v>138060</v>
      </c>
      <c r="AE22" s="4" t="s">
        <v>105</v>
      </c>
      <c r="AG22" s="4">
        <f t="shared" si="6"/>
        <v>39</v>
      </c>
      <c r="AH22" s="4">
        <v>0</v>
      </c>
      <c r="AI22" s="4">
        <f t="shared" si="7"/>
        <v>39</v>
      </c>
      <c r="AJ22" s="6"/>
      <c r="AM22" s="4"/>
    </row>
    <row r="23" spans="1:41" s="2" customFormat="1" hidden="1" x14ac:dyDescent="0.25">
      <c r="A23" s="17">
        <v>19</v>
      </c>
      <c r="B23" s="18" t="s">
        <v>106</v>
      </c>
      <c r="C23" s="31" t="s">
        <v>107</v>
      </c>
      <c r="D23" s="19" t="s">
        <v>108</v>
      </c>
      <c r="E23" s="19" t="s">
        <v>109</v>
      </c>
      <c r="F23" s="18" t="s">
        <v>46</v>
      </c>
      <c r="G23" s="18" t="s">
        <v>47</v>
      </c>
      <c r="H23" s="19" t="s">
        <v>61</v>
      </c>
      <c r="I23" s="20">
        <v>1</v>
      </c>
      <c r="J23" s="21">
        <v>36.5</v>
      </c>
      <c r="K23" s="22"/>
      <c r="L23" s="23"/>
      <c r="M23" s="23"/>
      <c r="N23" s="23"/>
      <c r="O23" s="23">
        <v>1000</v>
      </c>
      <c r="P23" s="23"/>
      <c r="Q23" s="23"/>
      <c r="R23" s="23"/>
      <c r="S23" s="23"/>
      <c r="T23" s="23"/>
      <c r="U23" s="23"/>
      <c r="V23" s="24">
        <f t="shared" si="0"/>
        <v>36500</v>
      </c>
      <c r="W23" s="25">
        <v>0</v>
      </c>
      <c r="X23" s="23">
        <f t="shared" si="13"/>
        <v>0</v>
      </c>
      <c r="Y23" s="26">
        <f t="shared" si="2"/>
        <v>3285</v>
      </c>
      <c r="Z23" s="27">
        <f t="shared" si="3"/>
        <v>3285</v>
      </c>
      <c r="AA23" s="26">
        <f t="shared" si="4"/>
        <v>0</v>
      </c>
      <c r="AB23" s="28"/>
      <c r="AC23" s="21">
        <v>0</v>
      </c>
      <c r="AD23" s="21">
        <f t="shared" si="5"/>
        <v>43070</v>
      </c>
      <c r="AE23" s="4"/>
      <c r="AF23" s="2">
        <v>0.5</v>
      </c>
      <c r="AG23" s="4">
        <f t="shared" si="6"/>
        <v>36</v>
      </c>
      <c r="AH23" s="4">
        <v>0</v>
      </c>
      <c r="AI23" s="4">
        <f t="shared" si="7"/>
        <v>36</v>
      </c>
      <c r="AJ23" s="6"/>
    </row>
    <row r="24" spans="1:41" s="2" customFormat="1" hidden="1" x14ac:dyDescent="0.25">
      <c r="A24" s="17">
        <v>20</v>
      </c>
      <c r="B24" s="18" t="s">
        <v>110</v>
      </c>
      <c r="C24" s="31" t="s">
        <v>107</v>
      </c>
      <c r="D24" s="19" t="s">
        <v>44</v>
      </c>
      <c r="E24" s="19" t="s">
        <v>45</v>
      </c>
      <c r="F24" s="18" t="s">
        <v>46</v>
      </c>
      <c r="G24" s="18" t="s">
        <v>47</v>
      </c>
      <c r="H24" s="19" t="s">
        <v>111</v>
      </c>
      <c r="I24" s="20">
        <v>2</v>
      </c>
      <c r="J24" s="21">
        <v>78200</v>
      </c>
      <c r="K24" s="22">
        <v>16.600000000000001</v>
      </c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4">
        <f t="shared" si="0"/>
        <v>1298120</v>
      </c>
      <c r="W24" s="25">
        <v>0</v>
      </c>
      <c r="X24" s="23">
        <f t="shared" si="13"/>
        <v>0</v>
      </c>
      <c r="Y24" s="26">
        <f t="shared" si="2"/>
        <v>0</v>
      </c>
      <c r="Z24" s="27">
        <f t="shared" si="3"/>
        <v>0</v>
      </c>
      <c r="AA24" s="26">
        <f t="shared" si="4"/>
        <v>233661.6</v>
      </c>
      <c r="AB24" s="28"/>
      <c r="AC24" s="21">
        <v>0</v>
      </c>
      <c r="AD24" s="21">
        <f t="shared" si="5"/>
        <v>1531781.6</v>
      </c>
      <c r="AE24" s="4"/>
      <c r="AF24" s="2">
        <v>1950</v>
      </c>
      <c r="AG24" s="4">
        <f t="shared" si="6"/>
        <v>76250</v>
      </c>
      <c r="AH24" s="4">
        <v>0</v>
      </c>
      <c r="AI24" s="4">
        <f t="shared" si="7"/>
        <v>76250</v>
      </c>
      <c r="AJ24" s="6"/>
    </row>
    <row r="25" spans="1:41" s="2" customFormat="1" ht="15" hidden="1" customHeight="1" x14ac:dyDescent="0.25">
      <c r="A25" s="17">
        <v>21</v>
      </c>
      <c r="B25" s="18" t="s">
        <v>112</v>
      </c>
      <c r="C25" s="31" t="s">
        <v>113</v>
      </c>
      <c r="D25" s="19" t="s">
        <v>114</v>
      </c>
      <c r="E25" s="19" t="s">
        <v>115</v>
      </c>
      <c r="F25" s="18" t="s">
        <v>46</v>
      </c>
      <c r="G25" s="18" t="s">
        <v>47</v>
      </c>
      <c r="H25" s="19" t="s">
        <v>61</v>
      </c>
      <c r="I25" s="20">
        <v>1</v>
      </c>
      <c r="J25" s="21">
        <v>36.5</v>
      </c>
      <c r="K25" s="22"/>
      <c r="L25" s="23"/>
      <c r="M25" s="23"/>
      <c r="N25" s="23"/>
      <c r="O25" s="23">
        <v>3000</v>
      </c>
      <c r="P25" s="23"/>
      <c r="Q25" s="23"/>
      <c r="R25" s="23"/>
      <c r="S25" s="23"/>
      <c r="T25" s="23"/>
      <c r="U25" s="23"/>
      <c r="V25" s="24">
        <f t="shared" si="0"/>
        <v>109500</v>
      </c>
      <c r="W25" s="25">
        <v>0</v>
      </c>
      <c r="X25" s="23">
        <f t="shared" si="13"/>
        <v>0</v>
      </c>
      <c r="Y25" s="26">
        <f t="shared" si="2"/>
        <v>9855</v>
      </c>
      <c r="Z25" s="27">
        <f t="shared" si="3"/>
        <v>9855</v>
      </c>
      <c r="AA25" s="26">
        <f t="shared" si="4"/>
        <v>0</v>
      </c>
      <c r="AB25" s="28"/>
      <c r="AC25" s="21">
        <v>0</v>
      </c>
      <c r="AD25" s="21">
        <f t="shared" si="5"/>
        <v>129210</v>
      </c>
      <c r="AE25" s="4"/>
      <c r="AG25" s="4">
        <f t="shared" si="6"/>
        <v>36.5</v>
      </c>
      <c r="AH25" s="4">
        <v>0</v>
      </c>
      <c r="AI25" s="4">
        <f t="shared" si="7"/>
        <v>36.5</v>
      </c>
      <c r="AJ25" s="6"/>
    </row>
    <row r="26" spans="1:41" s="2" customFormat="1" ht="15" hidden="1" customHeight="1" x14ac:dyDescent="0.25">
      <c r="A26" s="17">
        <v>22</v>
      </c>
      <c r="B26" s="18" t="s">
        <v>116</v>
      </c>
      <c r="C26" s="31" t="s">
        <v>113</v>
      </c>
      <c r="D26" s="19" t="s">
        <v>117</v>
      </c>
      <c r="E26" s="19" t="s">
        <v>118</v>
      </c>
      <c r="F26" s="18" t="s">
        <v>46</v>
      </c>
      <c r="G26" s="18" t="s">
        <v>47</v>
      </c>
      <c r="H26" s="19" t="s">
        <v>119</v>
      </c>
      <c r="I26" s="20">
        <v>1</v>
      </c>
      <c r="J26" s="21">
        <v>36.5</v>
      </c>
      <c r="K26" s="22"/>
      <c r="L26" s="23"/>
      <c r="M26" s="23"/>
      <c r="N26" s="23"/>
      <c r="O26" s="23">
        <v>1000</v>
      </c>
      <c r="P26" s="23"/>
      <c r="Q26" s="23"/>
      <c r="R26" s="23"/>
      <c r="S26" s="23"/>
      <c r="T26" s="23"/>
      <c r="U26" s="23"/>
      <c r="V26" s="24">
        <f t="shared" si="0"/>
        <v>36500</v>
      </c>
      <c r="W26" s="25">
        <v>0</v>
      </c>
      <c r="X26" s="23">
        <f t="shared" si="13"/>
        <v>0</v>
      </c>
      <c r="Y26" s="26">
        <f t="shared" si="2"/>
        <v>3285</v>
      </c>
      <c r="Z26" s="27">
        <f t="shared" si="3"/>
        <v>3285</v>
      </c>
      <c r="AA26" s="26">
        <f t="shared" si="4"/>
        <v>0</v>
      </c>
      <c r="AB26" s="28"/>
      <c r="AC26" s="21">
        <v>0</v>
      </c>
      <c r="AD26" s="21">
        <f t="shared" si="5"/>
        <v>43070</v>
      </c>
      <c r="AE26" s="4"/>
      <c r="AG26" s="4">
        <f t="shared" si="6"/>
        <v>36.5</v>
      </c>
      <c r="AH26" s="4">
        <v>0</v>
      </c>
      <c r="AI26" s="4">
        <f t="shared" si="7"/>
        <v>36.5</v>
      </c>
      <c r="AJ26" s="6" t="s">
        <v>120</v>
      </c>
    </row>
    <row r="27" spans="1:41" s="2" customFormat="1" ht="15" hidden="1" customHeight="1" x14ac:dyDescent="0.25">
      <c r="A27" s="17">
        <v>23</v>
      </c>
      <c r="B27" s="18" t="s">
        <v>121</v>
      </c>
      <c r="C27" s="31" t="s">
        <v>113</v>
      </c>
      <c r="D27" s="19" t="s">
        <v>53</v>
      </c>
      <c r="E27" s="19" t="s">
        <v>122</v>
      </c>
      <c r="F27" s="18"/>
      <c r="G27" s="18" t="s">
        <v>47</v>
      </c>
      <c r="H27" s="19" t="s">
        <v>123</v>
      </c>
      <c r="I27" s="20">
        <v>2</v>
      </c>
      <c r="J27" s="21">
        <v>41</v>
      </c>
      <c r="K27" s="22"/>
      <c r="L27" s="23"/>
      <c r="M27" s="23"/>
      <c r="N27" s="23"/>
      <c r="O27" s="23"/>
      <c r="P27" s="23">
        <v>200</v>
      </c>
      <c r="Q27" s="23"/>
      <c r="R27" s="23"/>
      <c r="S27" s="23"/>
      <c r="T27" s="23"/>
      <c r="U27" s="23"/>
      <c r="V27" s="24">
        <f t="shared" si="0"/>
        <v>8200</v>
      </c>
      <c r="W27" s="25">
        <v>0</v>
      </c>
      <c r="X27" s="23">
        <f t="shared" si="13"/>
        <v>0</v>
      </c>
      <c r="Y27" s="26">
        <f t="shared" si="2"/>
        <v>0</v>
      </c>
      <c r="Z27" s="27">
        <f t="shared" si="3"/>
        <v>0</v>
      </c>
      <c r="AA27" s="26">
        <f t="shared" si="4"/>
        <v>1476</v>
      </c>
      <c r="AB27" s="28"/>
      <c r="AC27" s="21">
        <v>0</v>
      </c>
      <c r="AD27" s="21">
        <f t="shared" si="5"/>
        <v>9676</v>
      </c>
      <c r="AE27" s="4" t="s">
        <v>124</v>
      </c>
      <c r="AG27" s="4">
        <f t="shared" si="6"/>
        <v>41</v>
      </c>
      <c r="AH27" s="4">
        <v>0</v>
      </c>
      <c r="AI27" s="4">
        <f t="shared" si="7"/>
        <v>41</v>
      </c>
      <c r="AJ27" s="6"/>
      <c r="AM27" s="4"/>
    </row>
    <row r="28" spans="1:41" s="2" customFormat="1" ht="15" hidden="1" customHeight="1" x14ac:dyDescent="0.25">
      <c r="A28" s="17">
        <v>24</v>
      </c>
      <c r="B28" s="18" t="s">
        <v>125</v>
      </c>
      <c r="C28" s="31" t="s">
        <v>113</v>
      </c>
      <c r="D28" s="19" t="s">
        <v>44</v>
      </c>
      <c r="E28" s="19" t="s">
        <v>45</v>
      </c>
      <c r="F28" s="18" t="s">
        <v>46</v>
      </c>
      <c r="G28" s="18" t="s">
        <v>47</v>
      </c>
      <c r="H28" s="19" t="s">
        <v>48</v>
      </c>
      <c r="I28" s="20">
        <v>2</v>
      </c>
      <c r="J28" s="21">
        <v>78200</v>
      </c>
      <c r="K28" s="21">
        <v>16.71</v>
      </c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4">
        <f t="shared" si="0"/>
        <v>1306722</v>
      </c>
      <c r="W28" s="25">
        <v>0</v>
      </c>
      <c r="X28" s="23">
        <f t="shared" si="13"/>
        <v>0</v>
      </c>
      <c r="Y28" s="26">
        <f t="shared" si="2"/>
        <v>0</v>
      </c>
      <c r="Z28" s="27">
        <f t="shared" si="3"/>
        <v>0</v>
      </c>
      <c r="AA28" s="26">
        <f t="shared" si="4"/>
        <v>235209.96</v>
      </c>
      <c r="AB28" s="28"/>
      <c r="AC28" s="21">
        <v>0</v>
      </c>
      <c r="AD28" s="21">
        <f t="shared" si="5"/>
        <v>1541931.96</v>
      </c>
      <c r="AE28" s="4"/>
      <c r="AF28" s="2">
        <v>1930</v>
      </c>
      <c r="AG28" s="4">
        <f t="shared" si="6"/>
        <v>76270</v>
      </c>
      <c r="AH28" s="4">
        <v>0</v>
      </c>
      <c r="AI28" s="4">
        <f t="shared" si="7"/>
        <v>76270</v>
      </c>
      <c r="AJ28" s="6"/>
    </row>
    <row r="29" spans="1:41" s="2" customFormat="1" ht="15" customHeight="1" x14ac:dyDescent="0.25">
      <c r="A29" s="17">
        <v>25</v>
      </c>
      <c r="B29" s="18" t="s">
        <v>126</v>
      </c>
      <c r="C29" s="31" t="s">
        <v>113</v>
      </c>
      <c r="D29" s="19" t="s">
        <v>127</v>
      </c>
      <c r="E29" s="19" t="s">
        <v>128</v>
      </c>
      <c r="F29" s="18" t="s">
        <v>46</v>
      </c>
      <c r="G29" s="18" t="s">
        <v>47</v>
      </c>
      <c r="H29" s="19" t="s">
        <v>89</v>
      </c>
      <c r="I29" s="20">
        <v>1</v>
      </c>
      <c r="J29" s="21">
        <v>58757.08</v>
      </c>
      <c r="K29" s="22">
        <v>6</v>
      </c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4">
        <f t="shared" si="0"/>
        <v>352542</v>
      </c>
      <c r="W29" s="25">
        <v>0</v>
      </c>
      <c r="X29" s="23">
        <f t="shared" si="13"/>
        <v>0</v>
      </c>
      <c r="Y29" s="26">
        <f t="shared" si="2"/>
        <v>31728.78</v>
      </c>
      <c r="Z29" s="27">
        <f t="shared" si="3"/>
        <v>31728.78</v>
      </c>
      <c r="AA29" s="26">
        <f t="shared" si="4"/>
        <v>0</v>
      </c>
      <c r="AB29" s="28"/>
      <c r="AC29" s="21">
        <v>0.56000000000000005</v>
      </c>
      <c r="AD29" s="21">
        <f t="shared" si="5"/>
        <v>416000.12</v>
      </c>
      <c r="AE29" s="4" t="s">
        <v>66</v>
      </c>
      <c r="AF29" s="2">
        <v>750</v>
      </c>
      <c r="AG29" s="4">
        <f t="shared" si="6"/>
        <v>58007.08</v>
      </c>
      <c r="AH29" s="4">
        <v>0</v>
      </c>
      <c r="AI29" s="4">
        <f t="shared" si="7"/>
        <v>58007.08</v>
      </c>
      <c r="AJ29" s="6"/>
    </row>
    <row r="30" spans="1:41" s="2" customFormat="1" ht="15" hidden="1" customHeight="1" x14ac:dyDescent="0.25">
      <c r="A30" s="17">
        <v>26</v>
      </c>
      <c r="B30" s="18" t="s">
        <v>129</v>
      </c>
      <c r="C30" s="31" t="s">
        <v>113</v>
      </c>
      <c r="D30" s="19" t="s">
        <v>127</v>
      </c>
      <c r="E30" s="19" t="s">
        <v>128</v>
      </c>
      <c r="F30" s="18" t="s">
        <v>46</v>
      </c>
      <c r="G30" s="18" t="s">
        <v>47</v>
      </c>
      <c r="H30" s="19" t="s">
        <v>89</v>
      </c>
      <c r="I30" s="20">
        <v>1</v>
      </c>
      <c r="J30" s="21">
        <v>55.09</v>
      </c>
      <c r="K30" s="22"/>
      <c r="L30" s="23"/>
      <c r="M30" s="23"/>
      <c r="N30" s="23"/>
      <c r="O30" s="23">
        <v>100</v>
      </c>
      <c r="P30" s="23"/>
      <c r="Q30" s="23"/>
      <c r="R30" s="23"/>
      <c r="S30" s="23"/>
      <c r="T30" s="23"/>
      <c r="U30" s="23"/>
      <c r="V30" s="24">
        <f t="shared" si="0"/>
        <v>5509</v>
      </c>
      <c r="W30" s="25">
        <v>0</v>
      </c>
      <c r="X30" s="23">
        <f t="shared" si="13"/>
        <v>0</v>
      </c>
      <c r="Y30" s="26">
        <f t="shared" si="2"/>
        <v>495.81</v>
      </c>
      <c r="Z30" s="27">
        <f t="shared" si="3"/>
        <v>495.81</v>
      </c>
      <c r="AA30" s="26">
        <f t="shared" si="4"/>
        <v>0</v>
      </c>
      <c r="AB30" s="28"/>
      <c r="AC30" s="21">
        <v>0</v>
      </c>
      <c r="AD30" s="21">
        <f t="shared" si="5"/>
        <v>6500.62</v>
      </c>
      <c r="AE30" s="4" t="s">
        <v>124</v>
      </c>
      <c r="AG30" s="4">
        <f t="shared" si="6"/>
        <v>55.09</v>
      </c>
      <c r="AH30" s="4">
        <v>0</v>
      </c>
      <c r="AI30" s="4">
        <f t="shared" si="7"/>
        <v>55.09</v>
      </c>
      <c r="AJ30" s="6"/>
      <c r="AL30" s="4"/>
      <c r="AO30" s="4"/>
    </row>
    <row r="31" spans="1:41" s="2" customFormat="1" ht="15" hidden="1" customHeight="1" x14ac:dyDescent="0.25">
      <c r="A31" s="17">
        <v>27</v>
      </c>
      <c r="B31" s="18" t="s">
        <v>130</v>
      </c>
      <c r="C31" s="31" t="s">
        <v>131</v>
      </c>
      <c r="D31" s="19" t="s">
        <v>44</v>
      </c>
      <c r="E31" s="19" t="s">
        <v>45</v>
      </c>
      <c r="F31" s="18" t="s">
        <v>46</v>
      </c>
      <c r="G31" s="18" t="s">
        <v>47</v>
      </c>
      <c r="H31" s="19" t="s">
        <v>51</v>
      </c>
      <c r="I31" s="20">
        <v>2</v>
      </c>
      <c r="J31" s="21">
        <v>78200</v>
      </c>
      <c r="K31" s="22">
        <v>16.55</v>
      </c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4">
        <f t="shared" si="0"/>
        <v>1294210</v>
      </c>
      <c r="W31" s="25">
        <v>0</v>
      </c>
      <c r="X31" s="23">
        <f t="shared" si="13"/>
        <v>0</v>
      </c>
      <c r="Y31" s="26">
        <f t="shared" si="2"/>
        <v>0</v>
      </c>
      <c r="Z31" s="27">
        <f t="shared" si="3"/>
        <v>0</v>
      </c>
      <c r="AA31" s="26">
        <f t="shared" si="4"/>
        <v>232957.8</v>
      </c>
      <c r="AB31" s="28"/>
      <c r="AC31" s="21">
        <v>0</v>
      </c>
      <c r="AD31" s="21">
        <f t="shared" si="5"/>
        <v>1527167.8</v>
      </c>
      <c r="AE31" s="4"/>
      <c r="AF31" s="2">
        <v>1950</v>
      </c>
      <c r="AG31" s="4">
        <f t="shared" si="6"/>
        <v>76250</v>
      </c>
      <c r="AH31" s="4">
        <v>0</v>
      </c>
      <c r="AI31" s="4">
        <f t="shared" si="7"/>
        <v>76250</v>
      </c>
      <c r="AJ31" s="6"/>
      <c r="AM31" s="4"/>
    </row>
    <row r="32" spans="1:41" s="2" customFormat="1" ht="15" hidden="1" customHeight="1" x14ac:dyDescent="0.25">
      <c r="A32" s="17">
        <v>28</v>
      </c>
      <c r="B32" s="18" t="s">
        <v>132</v>
      </c>
      <c r="C32" s="31" t="s">
        <v>131</v>
      </c>
      <c r="D32" s="19" t="s">
        <v>44</v>
      </c>
      <c r="E32" s="19" t="s">
        <v>45</v>
      </c>
      <c r="F32" s="18" t="s">
        <v>46</v>
      </c>
      <c r="G32" s="18" t="s">
        <v>47</v>
      </c>
      <c r="H32" s="19" t="s">
        <v>133</v>
      </c>
      <c r="I32" s="20">
        <v>2</v>
      </c>
      <c r="J32" s="21">
        <v>78200</v>
      </c>
      <c r="K32" s="22">
        <v>16.600000000000001</v>
      </c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4">
        <f t="shared" si="0"/>
        <v>1298120</v>
      </c>
      <c r="W32" s="25">
        <v>0</v>
      </c>
      <c r="X32" s="23">
        <f t="shared" si="1"/>
        <v>0</v>
      </c>
      <c r="Y32" s="26">
        <f t="shared" si="2"/>
        <v>0</v>
      </c>
      <c r="Z32" s="27">
        <f t="shared" si="3"/>
        <v>0</v>
      </c>
      <c r="AA32" s="26">
        <f t="shared" si="4"/>
        <v>233661.6</v>
      </c>
      <c r="AB32" s="28"/>
      <c r="AC32" s="21">
        <v>0</v>
      </c>
      <c r="AD32" s="21">
        <f t="shared" si="5"/>
        <v>1531781.6</v>
      </c>
      <c r="AE32" s="4"/>
      <c r="AF32" s="2">
        <v>1950</v>
      </c>
      <c r="AG32" s="4">
        <f t="shared" si="6"/>
        <v>76250</v>
      </c>
      <c r="AH32" s="4">
        <v>0</v>
      </c>
      <c r="AI32" s="4">
        <f t="shared" si="7"/>
        <v>76250</v>
      </c>
      <c r="AJ32" s="6"/>
      <c r="AL32" s="4"/>
      <c r="AO32" s="4"/>
    </row>
    <row r="33" spans="1:41" s="2" customFormat="1" ht="15" customHeight="1" x14ac:dyDescent="0.25">
      <c r="A33" s="17">
        <v>29</v>
      </c>
      <c r="B33" s="18" t="s">
        <v>134</v>
      </c>
      <c r="C33" s="31" t="s">
        <v>135</v>
      </c>
      <c r="D33" s="19" t="s">
        <v>63</v>
      </c>
      <c r="E33" s="19" t="s">
        <v>64</v>
      </c>
      <c r="F33" s="18" t="s">
        <v>46</v>
      </c>
      <c r="G33" s="18" t="s">
        <v>47</v>
      </c>
      <c r="H33" s="19" t="s">
        <v>136</v>
      </c>
      <c r="I33" s="20">
        <v>1</v>
      </c>
      <c r="J33" s="21">
        <v>58792.38</v>
      </c>
      <c r="K33" s="22">
        <v>3</v>
      </c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1">
        <f>ROUND(SUM(K33:U33)*J33,0)</f>
        <v>176377</v>
      </c>
      <c r="W33" s="23">
        <v>0</v>
      </c>
      <c r="X33" s="23">
        <f t="shared" si="1"/>
        <v>0</v>
      </c>
      <c r="Y33" s="26">
        <f>IF(I33=1,(V33+X33)*$Y$2,0)</f>
        <v>15873.93</v>
      </c>
      <c r="Z33" s="27">
        <f t="shared" si="3"/>
        <v>15873.93</v>
      </c>
      <c r="AA33" s="26">
        <f>IF(I33=2,(V33+X33)*$AA$3,0)</f>
        <v>0</v>
      </c>
      <c r="AB33" s="28"/>
      <c r="AC33" s="21">
        <v>0.16</v>
      </c>
      <c r="AD33" s="21">
        <f t="shared" si="5"/>
        <v>208125.02</v>
      </c>
      <c r="AE33" s="4" t="s">
        <v>66</v>
      </c>
      <c r="AF33" s="2">
        <v>550</v>
      </c>
      <c r="AG33" s="4">
        <f t="shared" si="6"/>
        <v>58242.38</v>
      </c>
      <c r="AH33" s="4">
        <v>0</v>
      </c>
      <c r="AI33" s="4">
        <f t="shared" si="7"/>
        <v>58242.38</v>
      </c>
      <c r="AJ33" s="6"/>
      <c r="AM33" s="4"/>
    </row>
    <row r="34" spans="1:41" s="2" customFormat="1" ht="15" hidden="1" customHeight="1" x14ac:dyDescent="0.25">
      <c r="A34" s="17">
        <v>30</v>
      </c>
      <c r="B34" s="18" t="s">
        <v>137</v>
      </c>
      <c r="C34" s="31" t="s">
        <v>135</v>
      </c>
      <c r="D34" s="19" t="s">
        <v>44</v>
      </c>
      <c r="E34" s="19" t="s">
        <v>45</v>
      </c>
      <c r="F34" s="18" t="s">
        <v>46</v>
      </c>
      <c r="G34" s="19" t="s">
        <v>47</v>
      </c>
      <c r="H34" s="19" t="s">
        <v>111</v>
      </c>
      <c r="I34" s="20">
        <v>2</v>
      </c>
      <c r="J34" s="21">
        <v>86600</v>
      </c>
      <c r="K34" s="22">
        <v>16.760000000000002</v>
      </c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1">
        <f>ROUND(SUM(K34:U34)*J34,0)</f>
        <v>1451416</v>
      </c>
      <c r="W34" s="23">
        <v>0</v>
      </c>
      <c r="X34" s="23">
        <f t="shared" si="1"/>
        <v>0</v>
      </c>
      <c r="Y34" s="26">
        <f>IF(I34=1,(V34+X34)*$Y$2,0)</f>
        <v>0</v>
      </c>
      <c r="Z34" s="27">
        <f t="shared" si="3"/>
        <v>0</v>
      </c>
      <c r="AA34" s="26">
        <f>IF(I34=2,(V34+X34)*$AA$3,0)</f>
        <v>261254.88</v>
      </c>
      <c r="AB34" s="28"/>
      <c r="AC34" s="21">
        <v>0</v>
      </c>
      <c r="AD34" s="21">
        <f t="shared" si="5"/>
        <v>1712670.88</v>
      </c>
      <c r="AE34" s="4"/>
      <c r="AF34" s="2">
        <v>1950</v>
      </c>
      <c r="AG34" s="4">
        <f t="shared" si="6"/>
        <v>84650</v>
      </c>
      <c r="AH34" s="4">
        <v>0</v>
      </c>
      <c r="AI34" s="4">
        <f t="shared" si="7"/>
        <v>84650</v>
      </c>
      <c r="AJ34" s="6"/>
      <c r="AM34" s="4"/>
    </row>
    <row r="35" spans="1:41" s="2" customFormat="1" ht="15" hidden="1" customHeight="1" x14ac:dyDescent="0.25">
      <c r="A35" s="17">
        <v>31</v>
      </c>
      <c r="B35" s="18" t="s">
        <v>138</v>
      </c>
      <c r="C35" s="31" t="s">
        <v>139</v>
      </c>
      <c r="D35" s="19" t="s">
        <v>44</v>
      </c>
      <c r="E35" s="19" t="s">
        <v>45</v>
      </c>
      <c r="F35" s="18" t="s">
        <v>46</v>
      </c>
      <c r="G35" s="19" t="s">
        <v>47</v>
      </c>
      <c r="H35" s="19" t="s">
        <v>101</v>
      </c>
      <c r="I35" s="20">
        <v>2</v>
      </c>
      <c r="J35" s="21">
        <v>86600</v>
      </c>
      <c r="K35" s="22">
        <v>16.5</v>
      </c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1">
        <f t="shared" ref="V35:V98" si="14">ROUND(SUM(K35:U35)*J35,0)</f>
        <v>1428900</v>
      </c>
      <c r="W35" s="23">
        <v>0</v>
      </c>
      <c r="X35" s="23">
        <f t="shared" si="1"/>
        <v>0</v>
      </c>
      <c r="Y35" s="26">
        <f t="shared" ref="Y35:Y98" si="15">IF(I35=1,(V35+X35)*$Y$2,0)</f>
        <v>0</v>
      </c>
      <c r="Z35" s="27">
        <f t="shared" si="3"/>
        <v>0</v>
      </c>
      <c r="AA35" s="26">
        <f t="shared" ref="AA35:AA98" si="16">IF(I35=2,(V35+X35)*$AA$3,0)</f>
        <v>257202</v>
      </c>
      <c r="AB35" s="28"/>
      <c r="AC35" s="21">
        <v>0</v>
      </c>
      <c r="AD35" s="21">
        <f t="shared" si="5"/>
        <v>1686102</v>
      </c>
      <c r="AE35" s="4"/>
      <c r="AF35" s="2">
        <v>1950</v>
      </c>
      <c r="AG35" s="4">
        <f t="shared" si="6"/>
        <v>84650</v>
      </c>
      <c r="AH35" s="4">
        <v>0</v>
      </c>
      <c r="AI35" s="4">
        <f t="shared" si="7"/>
        <v>84650</v>
      </c>
      <c r="AJ35" s="6"/>
      <c r="AL35" s="4"/>
      <c r="AO35" s="4"/>
    </row>
    <row r="36" spans="1:41" s="2" customFormat="1" ht="15" hidden="1" customHeight="1" x14ac:dyDescent="0.25">
      <c r="A36" s="17">
        <v>32</v>
      </c>
      <c r="B36" s="18" t="s">
        <v>140</v>
      </c>
      <c r="C36" s="31" t="s">
        <v>139</v>
      </c>
      <c r="D36" s="19" t="s">
        <v>53</v>
      </c>
      <c r="E36" s="19" t="s">
        <v>141</v>
      </c>
      <c r="F36" s="18"/>
      <c r="G36" s="19" t="s">
        <v>47</v>
      </c>
      <c r="H36" s="19" t="s">
        <v>89</v>
      </c>
      <c r="I36" s="20">
        <v>2</v>
      </c>
      <c r="J36" s="21">
        <v>39</v>
      </c>
      <c r="K36" s="22"/>
      <c r="L36" s="23"/>
      <c r="M36" s="23"/>
      <c r="N36" s="23"/>
      <c r="O36" s="23"/>
      <c r="P36" s="23">
        <v>2000</v>
      </c>
      <c r="Q36" s="23"/>
      <c r="R36" s="23"/>
      <c r="S36" s="23"/>
      <c r="T36" s="23"/>
      <c r="U36" s="23"/>
      <c r="V36" s="21">
        <f t="shared" si="14"/>
        <v>78000</v>
      </c>
      <c r="W36" s="23">
        <v>0</v>
      </c>
      <c r="X36" s="23">
        <f t="shared" si="1"/>
        <v>0</v>
      </c>
      <c r="Y36" s="26">
        <f t="shared" si="15"/>
        <v>0</v>
      </c>
      <c r="Z36" s="27">
        <f t="shared" si="3"/>
        <v>0</v>
      </c>
      <c r="AA36" s="26">
        <f t="shared" si="16"/>
        <v>14040</v>
      </c>
      <c r="AB36" s="28"/>
      <c r="AC36" s="21">
        <v>0</v>
      </c>
      <c r="AD36" s="21">
        <f t="shared" si="5"/>
        <v>92040</v>
      </c>
      <c r="AE36" s="4" t="s">
        <v>105</v>
      </c>
      <c r="AG36" s="4">
        <f t="shared" si="6"/>
        <v>39</v>
      </c>
      <c r="AH36" s="4">
        <v>0</v>
      </c>
      <c r="AI36" s="4">
        <f t="shared" si="7"/>
        <v>39</v>
      </c>
      <c r="AJ36" s="6"/>
      <c r="AM36" s="4"/>
    </row>
    <row r="37" spans="1:41" s="2" customFormat="1" ht="15" hidden="1" customHeight="1" x14ac:dyDescent="0.25">
      <c r="A37" s="17">
        <v>33</v>
      </c>
      <c r="B37" s="18" t="s">
        <v>142</v>
      </c>
      <c r="C37" s="31" t="s">
        <v>139</v>
      </c>
      <c r="D37" s="19" t="s">
        <v>108</v>
      </c>
      <c r="E37" s="19" t="s">
        <v>143</v>
      </c>
      <c r="F37" s="18" t="s">
        <v>46</v>
      </c>
      <c r="G37" s="19" t="s">
        <v>47</v>
      </c>
      <c r="H37" s="19" t="s">
        <v>144</v>
      </c>
      <c r="I37" s="20">
        <v>1</v>
      </c>
      <c r="J37" s="21">
        <v>44</v>
      </c>
      <c r="K37" s="22"/>
      <c r="L37" s="23"/>
      <c r="M37" s="23"/>
      <c r="N37" s="23"/>
      <c r="O37" s="23">
        <v>1000</v>
      </c>
      <c r="P37" s="23"/>
      <c r="Q37" s="23"/>
      <c r="R37" s="23"/>
      <c r="S37" s="23"/>
      <c r="T37" s="23"/>
      <c r="U37" s="23"/>
      <c r="V37" s="21">
        <f t="shared" si="14"/>
        <v>44000</v>
      </c>
      <c r="W37" s="23">
        <v>0</v>
      </c>
      <c r="X37" s="23">
        <f t="shared" si="1"/>
        <v>0</v>
      </c>
      <c r="Y37" s="26">
        <f t="shared" si="15"/>
        <v>3960</v>
      </c>
      <c r="Z37" s="27">
        <f t="shared" si="3"/>
        <v>3960</v>
      </c>
      <c r="AA37" s="26">
        <f t="shared" si="16"/>
        <v>0</v>
      </c>
      <c r="AB37" s="28"/>
      <c r="AC37" s="21">
        <v>0</v>
      </c>
      <c r="AD37" s="21">
        <f t="shared" si="5"/>
        <v>51920</v>
      </c>
      <c r="AE37" s="4" t="s">
        <v>105</v>
      </c>
      <c r="AG37" s="4">
        <f t="shared" si="6"/>
        <v>44</v>
      </c>
      <c r="AH37" s="4">
        <v>0</v>
      </c>
      <c r="AI37" s="4">
        <f t="shared" si="7"/>
        <v>44</v>
      </c>
      <c r="AJ37" s="6"/>
      <c r="AM37" s="4"/>
    </row>
    <row r="38" spans="1:41" s="2" customFormat="1" ht="15" hidden="1" customHeight="1" x14ac:dyDescent="0.25">
      <c r="A38" s="17">
        <v>34</v>
      </c>
      <c r="B38" s="18" t="s">
        <v>145</v>
      </c>
      <c r="C38" s="31" t="s">
        <v>139</v>
      </c>
      <c r="D38" s="19" t="s">
        <v>78</v>
      </c>
      <c r="E38" s="19" t="s">
        <v>79</v>
      </c>
      <c r="F38" s="18" t="s">
        <v>46</v>
      </c>
      <c r="G38" s="19" t="s">
        <v>47</v>
      </c>
      <c r="H38" s="19" t="s">
        <v>80</v>
      </c>
      <c r="I38" s="20">
        <v>2</v>
      </c>
      <c r="J38" s="21">
        <v>34</v>
      </c>
      <c r="K38" s="22"/>
      <c r="L38" s="23"/>
      <c r="M38" s="23"/>
      <c r="N38" s="23"/>
      <c r="O38" s="23">
        <v>11000</v>
      </c>
      <c r="P38" s="23"/>
      <c r="Q38" s="23"/>
      <c r="R38" s="23"/>
      <c r="S38" s="23"/>
      <c r="T38" s="23"/>
      <c r="U38" s="23"/>
      <c r="V38" s="21">
        <f t="shared" si="14"/>
        <v>374000</v>
      </c>
      <c r="W38" s="23">
        <v>0</v>
      </c>
      <c r="X38" s="23">
        <f t="shared" si="1"/>
        <v>0</v>
      </c>
      <c r="Y38" s="26">
        <f t="shared" si="15"/>
        <v>0</v>
      </c>
      <c r="Z38" s="27">
        <f t="shared" si="3"/>
        <v>0</v>
      </c>
      <c r="AA38" s="26">
        <f t="shared" si="16"/>
        <v>67320</v>
      </c>
      <c r="AB38" s="28"/>
      <c r="AC38" s="21">
        <v>0</v>
      </c>
      <c r="AD38" s="21">
        <f t="shared" si="5"/>
        <v>441320</v>
      </c>
      <c r="AE38" s="4"/>
      <c r="AG38" s="4">
        <f t="shared" si="6"/>
        <v>34</v>
      </c>
      <c r="AH38" s="4">
        <v>0</v>
      </c>
      <c r="AI38" s="4">
        <f t="shared" si="7"/>
        <v>34</v>
      </c>
      <c r="AJ38" s="6"/>
      <c r="AM38" s="4"/>
    </row>
    <row r="39" spans="1:41" s="2" customFormat="1" ht="15" hidden="1" customHeight="1" x14ac:dyDescent="0.25">
      <c r="A39" s="17">
        <v>35</v>
      </c>
      <c r="B39" s="18" t="s">
        <v>146</v>
      </c>
      <c r="C39" s="31" t="s">
        <v>139</v>
      </c>
      <c r="D39" s="19" t="s">
        <v>114</v>
      </c>
      <c r="E39" s="19" t="s">
        <v>147</v>
      </c>
      <c r="F39" s="18" t="s">
        <v>46</v>
      </c>
      <c r="G39" s="19" t="s">
        <v>47</v>
      </c>
      <c r="H39" s="19" t="s">
        <v>94</v>
      </c>
      <c r="I39" s="20">
        <v>1</v>
      </c>
      <c r="J39" s="21">
        <v>36.5</v>
      </c>
      <c r="K39" s="22"/>
      <c r="L39" s="23"/>
      <c r="M39" s="23"/>
      <c r="N39" s="23"/>
      <c r="O39" s="23">
        <v>6000</v>
      </c>
      <c r="P39" s="23"/>
      <c r="Q39" s="23"/>
      <c r="R39" s="23"/>
      <c r="S39" s="23"/>
      <c r="T39" s="23"/>
      <c r="U39" s="23"/>
      <c r="V39" s="21">
        <f t="shared" si="14"/>
        <v>219000</v>
      </c>
      <c r="W39" s="23">
        <v>0</v>
      </c>
      <c r="X39" s="23">
        <f t="shared" si="1"/>
        <v>0</v>
      </c>
      <c r="Y39" s="26">
        <f t="shared" si="15"/>
        <v>19710</v>
      </c>
      <c r="Z39" s="27">
        <f t="shared" si="3"/>
        <v>19710</v>
      </c>
      <c r="AA39" s="26">
        <f t="shared" si="16"/>
        <v>0</v>
      </c>
      <c r="AB39" s="28"/>
      <c r="AC39" s="21">
        <v>0</v>
      </c>
      <c r="AD39" s="21">
        <f t="shared" si="5"/>
        <v>258420</v>
      </c>
      <c r="AE39" s="4"/>
      <c r="AG39" s="4">
        <f t="shared" si="6"/>
        <v>36.5</v>
      </c>
      <c r="AH39" s="4">
        <v>0</v>
      </c>
      <c r="AI39" s="4">
        <f t="shared" si="7"/>
        <v>36.5</v>
      </c>
      <c r="AJ39" s="6"/>
      <c r="AM39" s="4"/>
    </row>
    <row r="40" spans="1:41" s="2" customFormat="1" ht="15" hidden="1" customHeight="1" x14ac:dyDescent="0.25">
      <c r="A40" s="17">
        <v>36</v>
      </c>
      <c r="B40" s="18" t="s">
        <v>148</v>
      </c>
      <c r="C40" s="31" t="s">
        <v>139</v>
      </c>
      <c r="D40" s="19" t="s">
        <v>73</v>
      </c>
      <c r="E40" s="19" t="s">
        <v>149</v>
      </c>
      <c r="F40" s="18" t="s">
        <v>46</v>
      </c>
      <c r="G40" s="19" t="s">
        <v>47</v>
      </c>
      <c r="H40" s="19" t="s">
        <v>150</v>
      </c>
      <c r="I40" s="20">
        <v>2</v>
      </c>
      <c r="J40" s="21">
        <v>58670</v>
      </c>
      <c r="K40" s="22">
        <v>6</v>
      </c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1">
        <f t="shared" si="14"/>
        <v>352020</v>
      </c>
      <c r="W40" s="23">
        <v>0</v>
      </c>
      <c r="X40" s="23">
        <f t="shared" si="1"/>
        <v>0</v>
      </c>
      <c r="Y40" s="26">
        <f t="shared" si="15"/>
        <v>0</v>
      </c>
      <c r="Z40" s="27">
        <f t="shared" si="3"/>
        <v>0</v>
      </c>
      <c r="AA40" s="26">
        <f t="shared" si="16"/>
        <v>63363.6</v>
      </c>
      <c r="AB40" s="28"/>
      <c r="AC40" s="21">
        <v>0</v>
      </c>
      <c r="AD40" s="21">
        <f t="shared" si="5"/>
        <v>415383.6</v>
      </c>
      <c r="AE40" s="4" t="s">
        <v>90</v>
      </c>
      <c r="AF40" s="2">
        <v>1600</v>
      </c>
      <c r="AG40" s="4">
        <f t="shared" si="6"/>
        <v>57070</v>
      </c>
      <c r="AH40" s="4">
        <v>0</v>
      </c>
      <c r="AI40" s="4">
        <f t="shared" si="7"/>
        <v>57070</v>
      </c>
      <c r="AJ40" s="6"/>
      <c r="AL40" s="4"/>
      <c r="AO40" s="4"/>
    </row>
    <row r="41" spans="1:41" s="2" customFormat="1" ht="15" hidden="1" customHeight="1" x14ac:dyDescent="0.25">
      <c r="A41" s="17">
        <v>37</v>
      </c>
      <c r="B41" s="18" t="s">
        <v>151</v>
      </c>
      <c r="C41" s="31" t="s">
        <v>139</v>
      </c>
      <c r="D41" s="18" t="s">
        <v>73</v>
      </c>
      <c r="E41" s="19" t="s">
        <v>152</v>
      </c>
      <c r="F41" s="18" t="s">
        <v>46</v>
      </c>
      <c r="G41" s="19" t="s">
        <v>47</v>
      </c>
      <c r="H41" s="19" t="s">
        <v>85</v>
      </c>
      <c r="I41" s="20">
        <v>2</v>
      </c>
      <c r="J41" s="21">
        <v>53370</v>
      </c>
      <c r="K41" s="22">
        <v>20.079999999999998</v>
      </c>
      <c r="L41" s="22"/>
      <c r="M41" s="23"/>
      <c r="N41" s="23"/>
      <c r="O41" s="23"/>
      <c r="P41" s="23"/>
      <c r="Q41" s="23"/>
      <c r="R41" s="23"/>
      <c r="S41" s="23"/>
      <c r="T41" s="23"/>
      <c r="U41" s="23"/>
      <c r="V41" s="21">
        <f t="shared" si="14"/>
        <v>1071670</v>
      </c>
      <c r="W41" s="23">
        <v>0</v>
      </c>
      <c r="X41" s="23">
        <f t="shared" si="1"/>
        <v>0</v>
      </c>
      <c r="Y41" s="26">
        <f t="shared" si="15"/>
        <v>0</v>
      </c>
      <c r="Z41" s="27">
        <f t="shared" si="3"/>
        <v>0</v>
      </c>
      <c r="AA41" s="26">
        <f t="shared" si="16"/>
        <v>192900.6</v>
      </c>
      <c r="AB41" s="28"/>
      <c r="AC41" s="21">
        <v>-0.47</v>
      </c>
      <c r="AD41" s="21">
        <f t="shared" si="5"/>
        <v>1264570.1299999999</v>
      </c>
      <c r="AE41" s="4"/>
      <c r="AF41" s="2">
        <v>2000</v>
      </c>
      <c r="AG41" s="4">
        <f t="shared" si="6"/>
        <v>51370</v>
      </c>
      <c r="AH41" s="4">
        <v>0</v>
      </c>
      <c r="AI41" s="4">
        <f t="shared" si="7"/>
        <v>51370</v>
      </c>
      <c r="AJ41" s="6"/>
      <c r="AM41" s="4"/>
    </row>
    <row r="42" spans="1:41" s="2" customFormat="1" ht="15" hidden="1" customHeight="1" x14ac:dyDescent="0.25">
      <c r="A42" s="17">
        <v>38</v>
      </c>
      <c r="B42" s="18" t="s">
        <v>153</v>
      </c>
      <c r="C42" s="31" t="s">
        <v>154</v>
      </c>
      <c r="D42" s="19" t="s">
        <v>44</v>
      </c>
      <c r="E42" s="19" t="s">
        <v>45</v>
      </c>
      <c r="F42" s="32" t="s">
        <v>46</v>
      </c>
      <c r="G42" s="19" t="s">
        <v>47</v>
      </c>
      <c r="H42" s="19" t="s">
        <v>155</v>
      </c>
      <c r="I42" s="20">
        <v>2</v>
      </c>
      <c r="J42" s="21">
        <v>86600</v>
      </c>
      <c r="K42" s="22">
        <v>16.47</v>
      </c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1">
        <f t="shared" si="14"/>
        <v>1426302</v>
      </c>
      <c r="W42" s="23">
        <v>0</v>
      </c>
      <c r="X42" s="23">
        <f t="shared" si="1"/>
        <v>0</v>
      </c>
      <c r="Y42" s="26">
        <f t="shared" si="15"/>
        <v>0</v>
      </c>
      <c r="Z42" s="27">
        <f t="shared" si="3"/>
        <v>0</v>
      </c>
      <c r="AA42" s="26">
        <f t="shared" si="16"/>
        <v>256734.36</v>
      </c>
      <c r="AB42" s="28"/>
      <c r="AC42" s="21">
        <v>0</v>
      </c>
      <c r="AD42" s="21">
        <f t="shared" si="5"/>
        <v>1683036.36</v>
      </c>
      <c r="AE42" s="4"/>
      <c r="AF42" s="2">
        <v>1950</v>
      </c>
      <c r="AG42" s="4">
        <f t="shared" si="6"/>
        <v>84650</v>
      </c>
      <c r="AH42" s="4">
        <v>0</v>
      </c>
      <c r="AI42" s="4">
        <f t="shared" si="7"/>
        <v>84650</v>
      </c>
      <c r="AJ42" s="6"/>
    </row>
    <row r="43" spans="1:41" s="2" customFormat="1" hidden="1" x14ac:dyDescent="0.25">
      <c r="A43" s="17">
        <v>39</v>
      </c>
      <c r="B43" s="18" t="s">
        <v>156</v>
      </c>
      <c r="C43" s="31" t="s">
        <v>154</v>
      </c>
      <c r="D43" s="19" t="s">
        <v>44</v>
      </c>
      <c r="E43" s="19" t="s">
        <v>45</v>
      </c>
      <c r="F43" s="32" t="s">
        <v>46</v>
      </c>
      <c r="G43" s="19" t="s">
        <v>47</v>
      </c>
      <c r="H43" s="19" t="s">
        <v>157</v>
      </c>
      <c r="I43" s="20">
        <v>2</v>
      </c>
      <c r="J43" s="21">
        <v>86600</v>
      </c>
      <c r="K43" s="22">
        <v>16.8</v>
      </c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1">
        <f t="shared" si="14"/>
        <v>1454880</v>
      </c>
      <c r="W43" s="23">
        <v>0</v>
      </c>
      <c r="X43" s="23">
        <f t="shared" si="1"/>
        <v>0</v>
      </c>
      <c r="Y43" s="26">
        <f t="shared" si="15"/>
        <v>0</v>
      </c>
      <c r="Z43" s="27">
        <f t="shared" si="3"/>
        <v>0</v>
      </c>
      <c r="AA43" s="26">
        <f t="shared" si="16"/>
        <v>261878.39999999999</v>
      </c>
      <c r="AB43" s="28"/>
      <c r="AC43" s="21">
        <v>0</v>
      </c>
      <c r="AD43" s="21">
        <f t="shared" si="5"/>
        <v>1716758.4</v>
      </c>
      <c r="AE43" s="4"/>
      <c r="AF43" s="2">
        <v>1950</v>
      </c>
      <c r="AG43" s="4">
        <f t="shared" si="6"/>
        <v>84650</v>
      </c>
      <c r="AH43" s="4">
        <v>0</v>
      </c>
      <c r="AI43" s="4">
        <f t="shared" si="7"/>
        <v>84650</v>
      </c>
      <c r="AJ43" s="6"/>
    </row>
    <row r="44" spans="1:41" s="2" customFormat="1" ht="15" hidden="1" customHeight="1" x14ac:dyDescent="0.25">
      <c r="A44" s="17">
        <v>40</v>
      </c>
      <c r="B44" s="18" t="s">
        <v>158</v>
      </c>
      <c r="C44" s="31" t="s">
        <v>154</v>
      </c>
      <c r="D44" s="19" t="s">
        <v>53</v>
      </c>
      <c r="E44" s="19" t="s">
        <v>159</v>
      </c>
      <c r="F44" s="32" t="s">
        <v>46</v>
      </c>
      <c r="G44" s="19" t="s">
        <v>47</v>
      </c>
      <c r="H44" s="19" t="s">
        <v>160</v>
      </c>
      <c r="I44" s="20">
        <v>2</v>
      </c>
      <c r="J44" s="21">
        <v>39</v>
      </c>
      <c r="K44" s="22"/>
      <c r="L44" s="23"/>
      <c r="M44" s="23"/>
      <c r="N44" s="23"/>
      <c r="O44" s="23"/>
      <c r="P44" s="23">
        <v>2000</v>
      </c>
      <c r="Q44" s="23"/>
      <c r="R44" s="23"/>
      <c r="S44" s="23"/>
      <c r="T44" s="23"/>
      <c r="U44" s="23"/>
      <c r="V44" s="21">
        <f t="shared" si="14"/>
        <v>78000</v>
      </c>
      <c r="W44" s="23">
        <v>0</v>
      </c>
      <c r="X44" s="23">
        <f t="shared" si="1"/>
        <v>0</v>
      </c>
      <c r="Y44" s="26">
        <f t="shared" si="15"/>
        <v>0</v>
      </c>
      <c r="Z44" s="27">
        <f t="shared" si="3"/>
        <v>0</v>
      </c>
      <c r="AA44" s="26">
        <f t="shared" si="16"/>
        <v>14040</v>
      </c>
      <c r="AB44" s="28"/>
      <c r="AC44" s="21">
        <v>0</v>
      </c>
      <c r="AD44" s="21">
        <f t="shared" si="5"/>
        <v>92040</v>
      </c>
      <c r="AE44" s="4"/>
      <c r="AG44" s="4">
        <f t="shared" si="6"/>
        <v>39</v>
      </c>
      <c r="AH44" s="4">
        <v>0</v>
      </c>
      <c r="AI44" s="4">
        <f t="shared" si="7"/>
        <v>39</v>
      </c>
      <c r="AJ44" s="6"/>
      <c r="AL44" s="4"/>
      <c r="AO44" s="4"/>
    </row>
    <row r="45" spans="1:41" s="2" customFormat="1" ht="15" customHeight="1" x14ac:dyDescent="0.25">
      <c r="A45" s="17">
        <v>41</v>
      </c>
      <c r="B45" s="18" t="s">
        <v>161</v>
      </c>
      <c r="C45" s="31" t="s">
        <v>162</v>
      </c>
      <c r="D45" s="19" t="s">
        <v>163</v>
      </c>
      <c r="E45" s="19" t="s">
        <v>164</v>
      </c>
      <c r="F45" s="32" t="s">
        <v>46</v>
      </c>
      <c r="G45" s="19" t="s">
        <v>70</v>
      </c>
      <c r="H45" s="19" t="s">
        <v>165</v>
      </c>
      <c r="I45" s="20">
        <v>1</v>
      </c>
      <c r="J45" s="21">
        <v>54237.29</v>
      </c>
      <c r="K45" s="22">
        <v>1</v>
      </c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1">
        <f t="shared" si="14"/>
        <v>54237</v>
      </c>
      <c r="W45" s="23">
        <v>0</v>
      </c>
      <c r="X45" s="23">
        <f t="shared" si="1"/>
        <v>0</v>
      </c>
      <c r="Y45" s="26">
        <f t="shared" si="15"/>
        <v>4881.33</v>
      </c>
      <c r="Z45" s="27">
        <f t="shared" si="3"/>
        <v>4881.33</v>
      </c>
      <c r="AA45" s="26">
        <f t="shared" si="16"/>
        <v>0</v>
      </c>
      <c r="AB45" s="28"/>
      <c r="AC45" s="21">
        <v>0.35</v>
      </c>
      <c r="AD45" s="21">
        <f t="shared" si="5"/>
        <v>64000.01</v>
      </c>
      <c r="AE45" s="4"/>
      <c r="AG45" s="4">
        <f t="shared" si="6"/>
        <v>54237.29</v>
      </c>
      <c r="AH45" s="4">
        <v>0</v>
      </c>
      <c r="AI45" s="4">
        <f t="shared" si="7"/>
        <v>54237.29</v>
      </c>
      <c r="AJ45" s="6"/>
      <c r="AM45" s="4"/>
    </row>
    <row r="46" spans="1:41" s="2" customFormat="1" ht="15" hidden="1" customHeight="1" x14ac:dyDescent="0.25">
      <c r="A46" s="17">
        <v>42</v>
      </c>
      <c r="B46" s="18" t="s">
        <v>166</v>
      </c>
      <c r="C46" s="31" t="s">
        <v>162</v>
      </c>
      <c r="D46" s="19" t="s">
        <v>44</v>
      </c>
      <c r="E46" s="19" t="s">
        <v>45</v>
      </c>
      <c r="F46" s="32" t="s">
        <v>46</v>
      </c>
      <c r="G46" s="19" t="s">
        <v>47</v>
      </c>
      <c r="H46" s="19" t="s">
        <v>167</v>
      </c>
      <c r="I46" s="20">
        <v>2</v>
      </c>
      <c r="J46" s="21">
        <v>86600</v>
      </c>
      <c r="K46" s="22">
        <v>16.61</v>
      </c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1">
        <f t="shared" si="14"/>
        <v>1438426</v>
      </c>
      <c r="W46" s="23">
        <v>0</v>
      </c>
      <c r="X46" s="23">
        <f t="shared" si="1"/>
        <v>0</v>
      </c>
      <c r="Y46" s="26">
        <f t="shared" si="15"/>
        <v>0</v>
      </c>
      <c r="Z46" s="27">
        <f t="shared" si="3"/>
        <v>0</v>
      </c>
      <c r="AA46" s="26">
        <f t="shared" si="16"/>
        <v>258916.68</v>
      </c>
      <c r="AB46" s="28"/>
      <c r="AC46" s="21">
        <v>0</v>
      </c>
      <c r="AD46" s="21">
        <f t="shared" si="5"/>
        <v>1697342.68</v>
      </c>
      <c r="AE46" s="4"/>
      <c r="AF46" s="2">
        <v>1950</v>
      </c>
      <c r="AG46" s="4">
        <f t="shared" si="6"/>
        <v>84650</v>
      </c>
      <c r="AH46" s="4">
        <v>0</v>
      </c>
      <c r="AI46" s="4">
        <f t="shared" si="7"/>
        <v>84650</v>
      </c>
      <c r="AJ46" s="6"/>
      <c r="AM46" s="4"/>
    </row>
    <row r="47" spans="1:41" s="2" customFormat="1" ht="15" customHeight="1" x14ac:dyDescent="0.25">
      <c r="A47" s="17">
        <v>43</v>
      </c>
      <c r="B47" s="18" t="s">
        <v>168</v>
      </c>
      <c r="C47" s="31" t="s">
        <v>169</v>
      </c>
      <c r="D47" s="19" t="s">
        <v>170</v>
      </c>
      <c r="E47" s="19" t="s">
        <v>147</v>
      </c>
      <c r="F47" s="32" t="s">
        <v>46</v>
      </c>
      <c r="G47" s="19" t="s">
        <v>47</v>
      </c>
      <c r="H47" s="19" t="s">
        <v>171</v>
      </c>
      <c r="I47" s="20">
        <v>1</v>
      </c>
      <c r="J47" s="21">
        <v>57047</v>
      </c>
      <c r="K47" s="22">
        <v>10</v>
      </c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1">
        <f t="shared" si="14"/>
        <v>570470</v>
      </c>
      <c r="W47" s="23">
        <v>0</v>
      </c>
      <c r="X47" s="23">
        <f t="shared" si="1"/>
        <v>0</v>
      </c>
      <c r="Y47" s="26">
        <f t="shared" si="15"/>
        <v>51342.299999999996</v>
      </c>
      <c r="Z47" s="27">
        <f t="shared" si="3"/>
        <v>51342.299999999996</v>
      </c>
      <c r="AA47" s="26">
        <f t="shared" si="16"/>
        <v>0</v>
      </c>
      <c r="AB47" s="28"/>
      <c r="AC47" s="21">
        <v>0</v>
      </c>
      <c r="AD47" s="21">
        <f t="shared" si="5"/>
        <v>673154.6</v>
      </c>
      <c r="AE47" s="4" t="s">
        <v>90</v>
      </c>
      <c r="AF47" s="2">
        <v>1400</v>
      </c>
      <c r="AG47" s="4">
        <f t="shared" si="6"/>
        <v>55647</v>
      </c>
      <c r="AH47" s="4">
        <v>0</v>
      </c>
      <c r="AI47" s="4">
        <f t="shared" si="7"/>
        <v>55647</v>
      </c>
      <c r="AJ47" s="6"/>
      <c r="AM47" s="4"/>
    </row>
    <row r="48" spans="1:41" s="2" customFormat="1" ht="15" hidden="1" customHeight="1" x14ac:dyDescent="0.25">
      <c r="A48" s="17">
        <v>44</v>
      </c>
      <c r="B48" s="18" t="s">
        <v>172</v>
      </c>
      <c r="C48" s="31" t="s">
        <v>169</v>
      </c>
      <c r="D48" s="19" t="s">
        <v>173</v>
      </c>
      <c r="E48" s="19" t="s">
        <v>174</v>
      </c>
      <c r="F48" s="32" t="s">
        <v>46</v>
      </c>
      <c r="G48" s="19" t="s">
        <v>47</v>
      </c>
      <c r="H48" s="19" t="s">
        <v>171</v>
      </c>
      <c r="I48" s="20">
        <v>1</v>
      </c>
      <c r="J48" s="21">
        <v>55.09</v>
      </c>
      <c r="K48" s="22"/>
      <c r="L48" s="23"/>
      <c r="M48" s="23"/>
      <c r="N48" s="23"/>
      <c r="O48" s="23">
        <v>200</v>
      </c>
      <c r="P48" s="23"/>
      <c r="Q48" s="23"/>
      <c r="R48" s="23"/>
      <c r="S48" s="23"/>
      <c r="T48" s="23"/>
      <c r="U48" s="23"/>
      <c r="V48" s="21">
        <f t="shared" si="14"/>
        <v>11018</v>
      </c>
      <c r="W48" s="23">
        <v>0</v>
      </c>
      <c r="X48" s="23">
        <f t="shared" si="1"/>
        <v>0</v>
      </c>
      <c r="Y48" s="26">
        <f t="shared" si="15"/>
        <v>991.62</v>
      </c>
      <c r="Z48" s="27">
        <f t="shared" si="3"/>
        <v>991.62</v>
      </c>
      <c r="AA48" s="26">
        <f t="shared" si="16"/>
        <v>0</v>
      </c>
      <c r="AB48" s="28"/>
      <c r="AC48" s="21">
        <v>0</v>
      </c>
      <c r="AD48" s="21">
        <f t="shared" si="5"/>
        <v>13001.24</v>
      </c>
      <c r="AE48" s="4" t="s">
        <v>124</v>
      </c>
      <c r="AG48" s="4">
        <f t="shared" si="6"/>
        <v>55.09</v>
      </c>
      <c r="AH48" s="4">
        <v>0</v>
      </c>
      <c r="AI48" s="4">
        <f t="shared" si="7"/>
        <v>55.09</v>
      </c>
      <c r="AJ48" s="6"/>
      <c r="AM48" s="4"/>
    </row>
    <row r="49" spans="1:41" s="2" customFormat="1" ht="15" hidden="1" customHeight="1" x14ac:dyDescent="0.25">
      <c r="A49" s="17">
        <v>45</v>
      </c>
      <c r="B49" s="18" t="s">
        <v>175</v>
      </c>
      <c r="C49" s="31" t="s">
        <v>169</v>
      </c>
      <c r="D49" s="19" t="s">
        <v>44</v>
      </c>
      <c r="E49" s="19" t="s">
        <v>45</v>
      </c>
      <c r="F49" s="32" t="s">
        <v>46</v>
      </c>
      <c r="G49" s="19" t="s">
        <v>47</v>
      </c>
      <c r="H49" s="19" t="s">
        <v>176</v>
      </c>
      <c r="I49" s="20">
        <v>2</v>
      </c>
      <c r="J49" s="21">
        <v>86600</v>
      </c>
      <c r="K49" s="22">
        <v>16.559999999999999</v>
      </c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1">
        <f t="shared" si="14"/>
        <v>1434096</v>
      </c>
      <c r="W49" s="23">
        <v>0</v>
      </c>
      <c r="X49" s="23">
        <f t="shared" si="1"/>
        <v>0</v>
      </c>
      <c r="Y49" s="26">
        <f t="shared" si="15"/>
        <v>0</v>
      </c>
      <c r="Z49" s="27">
        <f t="shared" si="3"/>
        <v>0</v>
      </c>
      <c r="AA49" s="26">
        <f t="shared" si="16"/>
        <v>258137.28</v>
      </c>
      <c r="AB49" s="28"/>
      <c r="AC49" s="21">
        <v>0</v>
      </c>
      <c r="AD49" s="21">
        <f t="shared" si="5"/>
        <v>1692233.28</v>
      </c>
      <c r="AE49" s="4"/>
      <c r="AG49" s="4">
        <f t="shared" si="6"/>
        <v>86600</v>
      </c>
      <c r="AH49" s="4">
        <v>0</v>
      </c>
      <c r="AI49" s="4">
        <f t="shared" si="7"/>
        <v>86600</v>
      </c>
      <c r="AJ49" s="6"/>
      <c r="AM49" s="4"/>
    </row>
    <row r="50" spans="1:41" s="2" customFormat="1" ht="15" hidden="1" customHeight="1" x14ac:dyDescent="0.25">
      <c r="A50" s="17">
        <v>46</v>
      </c>
      <c r="B50" s="18" t="s">
        <v>177</v>
      </c>
      <c r="C50" s="31" t="s">
        <v>169</v>
      </c>
      <c r="D50" s="19" t="s">
        <v>108</v>
      </c>
      <c r="E50" s="19" t="s">
        <v>109</v>
      </c>
      <c r="F50" s="32" t="s">
        <v>46</v>
      </c>
      <c r="G50" s="19" t="s">
        <v>47</v>
      </c>
      <c r="H50" s="19" t="s">
        <v>178</v>
      </c>
      <c r="I50" s="20">
        <v>1</v>
      </c>
      <c r="J50" s="21">
        <v>39.5</v>
      </c>
      <c r="K50" s="22"/>
      <c r="L50" s="23"/>
      <c r="M50" s="23"/>
      <c r="N50" s="23"/>
      <c r="O50" s="23">
        <v>2000</v>
      </c>
      <c r="P50" s="23"/>
      <c r="Q50" s="23"/>
      <c r="R50" s="23"/>
      <c r="S50" s="23"/>
      <c r="T50" s="23"/>
      <c r="U50" s="23"/>
      <c r="V50" s="21">
        <f t="shared" si="14"/>
        <v>79000</v>
      </c>
      <c r="W50" s="23">
        <v>0</v>
      </c>
      <c r="X50" s="23">
        <f t="shared" si="1"/>
        <v>0</v>
      </c>
      <c r="Y50" s="26">
        <f t="shared" si="15"/>
        <v>7110</v>
      </c>
      <c r="Z50" s="27">
        <f t="shared" si="3"/>
        <v>7110</v>
      </c>
      <c r="AA50" s="26">
        <f t="shared" si="16"/>
        <v>0</v>
      </c>
      <c r="AB50" s="28"/>
      <c r="AC50" s="21">
        <v>0</v>
      </c>
      <c r="AD50" s="21">
        <f t="shared" si="5"/>
        <v>93220</v>
      </c>
      <c r="AE50" s="4"/>
      <c r="AG50" s="4">
        <f t="shared" si="6"/>
        <v>39.5</v>
      </c>
      <c r="AH50" s="4">
        <v>0</v>
      </c>
      <c r="AI50" s="4">
        <f t="shared" si="7"/>
        <v>39.5</v>
      </c>
      <c r="AJ50" s="6"/>
      <c r="AM50" s="4"/>
    </row>
    <row r="51" spans="1:41" s="2" customFormat="1" ht="15" hidden="1" customHeight="1" x14ac:dyDescent="0.25">
      <c r="A51" s="17">
        <v>47</v>
      </c>
      <c r="B51" s="18" t="s">
        <v>179</v>
      </c>
      <c r="C51" s="31" t="s">
        <v>169</v>
      </c>
      <c r="D51" s="19" t="s">
        <v>180</v>
      </c>
      <c r="E51" s="19" t="s">
        <v>181</v>
      </c>
      <c r="F51" s="32" t="s">
        <v>46</v>
      </c>
      <c r="G51" s="19" t="s">
        <v>47</v>
      </c>
      <c r="H51" s="19" t="s">
        <v>182</v>
      </c>
      <c r="I51" s="20">
        <v>2</v>
      </c>
      <c r="J51" s="21">
        <v>52.97</v>
      </c>
      <c r="K51" s="22"/>
      <c r="L51" s="23"/>
      <c r="M51" s="23"/>
      <c r="N51" s="23"/>
      <c r="O51" s="23">
        <v>8000</v>
      </c>
      <c r="P51" s="23"/>
      <c r="Q51" s="23"/>
      <c r="R51" s="23"/>
      <c r="S51" s="23"/>
      <c r="T51" s="23"/>
      <c r="U51" s="23"/>
      <c r="V51" s="21">
        <f t="shared" si="14"/>
        <v>423760</v>
      </c>
      <c r="W51" s="23">
        <v>0</v>
      </c>
      <c r="X51" s="23">
        <f t="shared" si="1"/>
        <v>0</v>
      </c>
      <c r="Y51" s="26">
        <f t="shared" si="15"/>
        <v>0</v>
      </c>
      <c r="Z51" s="27">
        <f t="shared" si="3"/>
        <v>0</v>
      </c>
      <c r="AA51" s="26">
        <f t="shared" si="16"/>
        <v>76276.800000000003</v>
      </c>
      <c r="AB51" s="28"/>
      <c r="AC51" s="21">
        <v>0</v>
      </c>
      <c r="AD51" s="21">
        <f t="shared" si="5"/>
        <v>500036.8</v>
      </c>
      <c r="AE51" s="4" t="s">
        <v>124</v>
      </c>
      <c r="AF51" s="2">
        <v>1.5</v>
      </c>
      <c r="AG51" s="4">
        <f t="shared" si="6"/>
        <v>51.47</v>
      </c>
      <c r="AH51" s="4">
        <v>0</v>
      </c>
      <c r="AI51" s="4">
        <f t="shared" si="7"/>
        <v>51.47</v>
      </c>
      <c r="AJ51" s="6"/>
      <c r="AL51" s="4"/>
      <c r="AO51" s="4"/>
    </row>
    <row r="52" spans="1:41" s="2" customFormat="1" ht="15" hidden="1" customHeight="1" x14ac:dyDescent="0.25">
      <c r="A52" s="17">
        <v>48</v>
      </c>
      <c r="B52" s="18" t="s">
        <v>183</v>
      </c>
      <c r="C52" s="31" t="s">
        <v>169</v>
      </c>
      <c r="D52" s="19" t="s">
        <v>184</v>
      </c>
      <c r="E52" s="19" t="s">
        <v>185</v>
      </c>
      <c r="F52" s="32" t="s">
        <v>46</v>
      </c>
      <c r="G52" s="19" t="s">
        <v>47</v>
      </c>
      <c r="H52" s="19" t="s">
        <v>186</v>
      </c>
      <c r="I52" s="20">
        <v>1</v>
      </c>
      <c r="J52" s="21">
        <v>39</v>
      </c>
      <c r="K52" s="22"/>
      <c r="L52" s="23"/>
      <c r="M52" s="23"/>
      <c r="N52" s="23"/>
      <c r="O52" s="23">
        <v>1000</v>
      </c>
      <c r="P52" s="23"/>
      <c r="Q52" s="23"/>
      <c r="R52" s="23"/>
      <c r="S52" s="23"/>
      <c r="T52" s="23"/>
      <c r="U52" s="23"/>
      <c r="V52" s="21">
        <f t="shared" si="14"/>
        <v>39000</v>
      </c>
      <c r="W52" s="23">
        <v>0</v>
      </c>
      <c r="X52" s="23">
        <f t="shared" si="1"/>
        <v>0</v>
      </c>
      <c r="Y52" s="26">
        <f t="shared" si="15"/>
        <v>3510</v>
      </c>
      <c r="Z52" s="27">
        <f t="shared" si="3"/>
        <v>3510</v>
      </c>
      <c r="AA52" s="26">
        <f t="shared" si="16"/>
        <v>0</v>
      </c>
      <c r="AB52" s="28"/>
      <c r="AC52" s="21">
        <v>0</v>
      </c>
      <c r="AD52" s="21">
        <f t="shared" si="5"/>
        <v>46020</v>
      </c>
      <c r="AE52" s="4"/>
      <c r="AG52" s="4">
        <f t="shared" si="6"/>
        <v>39</v>
      </c>
      <c r="AH52" s="4">
        <v>0</v>
      </c>
      <c r="AI52" s="4">
        <f t="shared" si="7"/>
        <v>39</v>
      </c>
      <c r="AJ52" s="6"/>
      <c r="AL52" s="4"/>
      <c r="AO52" s="4"/>
    </row>
    <row r="53" spans="1:41" s="2" customFormat="1" ht="15" hidden="1" customHeight="1" x14ac:dyDescent="0.25">
      <c r="A53" s="17">
        <v>49</v>
      </c>
      <c r="B53" s="19" t="s">
        <v>187</v>
      </c>
      <c r="C53" s="31" t="s">
        <v>188</v>
      </c>
      <c r="D53" s="19" t="s">
        <v>44</v>
      </c>
      <c r="E53" s="19" t="s">
        <v>45</v>
      </c>
      <c r="F53" s="32" t="s">
        <v>46</v>
      </c>
      <c r="G53" s="19" t="s">
        <v>47</v>
      </c>
      <c r="H53" s="19" t="s">
        <v>189</v>
      </c>
      <c r="I53" s="20">
        <v>2</v>
      </c>
      <c r="J53" s="21">
        <v>86599.999999999985</v>
      </c>
      <c r="K53" s="22">
        <v>16.670000000000002</v>
      </c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1">
        <f t="shared" si="14"/>
        <v>1443622</v>
      </c>
      <c r="W53" s="23">
        <v>0</v>
      </c>
      <c r="X53" s="23">
        <f t="shared" si="1"/>
        <v>0</v>
      </c>
      <c r="Y53" s="26">
        <f t="shared" si="15"/>
        <v>0</v>
      </c>
      <c r="Z53" s="27">
        <f t="shared" si="3"/>
        <v>0</v>
      </c>
      <c r="AA53" s="26">
        <f t="shared" si="16"/>
        <v>259851.96</v>
      </c>
      <c r="AB53" s="28"/>
      <c r="AC53" s="21">
        <v>0</v>
      </c>
      <c r="AD53" s="21">
        <f t="shared" si="5"/>
        <v>1703473.96</v>
      </c>
      <c r="AE53" s="4"/>
      <c r="AF53" s="2">
        <v>1950</v>
      </c>
      <c r="AG53" s="4">
        <f t="shared" si="6"/>
        <v>84649.999999999985</v>
      </c>
      <c r="AH53" s="4">
        <v>0</v>
      </c>
      <c r="AI53" s="4">
        <f t="shared" si="7"/>
        <v>84649.999999999985</v>
      </c>
      <c r="AJ53" s="6"/>
    </row>
    <row r="54" spans="1:41" s="2" customFormat="1" ht="15" hidden="1" customHeight="1" x14ac:dyDescent="0.25">
      <c r="A54" s="17">
        <v>50</v>
      </c>
      <c r="B54" s="19" t="s">
        <v>190</v>
      </c>
      <c r="C54" s="31" t="s">
        <v>188</v>
      </c>
      <c r="D54" s="19" t="s">
        <v>53</v>
      </c>
      <c r="E54" s="19" t="s">
        <v>191</v>
      </c>
      <c r="F54" s="32"/>
      <c r="G54" s="19" t="s">
        <v>47</v>
      </c>
      <c r="H54" s="19" t="s">
        <v>192</v>
      </c>
      <c r="I54" s="20">
        <v>2</v>
      </c>
      <c r="J54" s="21">
        <v>70</v>
      </c>
      <c r="K54" s="22"/>
      <c r="L54" s="23"/>
      <c r="M54" s="23"/>
      <c r="N54" s="23"/>
      <c r="O54" s="23"/>
      <c r="P54" s="23"/>
      <c r="Q54" s="23"/>
      <c r="R54" s="23">
        <v>571.5</v>
      </c>
      <c r="S54" s="23"/>
      <c r="T54" s="23"/>
      <c r="U54" s="23"/>
      <c r="V54" s="21">
        <f t="shared" si="14"/>
        <v>40005</v>
      </c>
      <c r="W54" s="23">
        <v>0</v>
      </c>
      <c r="X54" s="23">
        <f t="shared" si="1"/>
        <v>0</v>
      </c>
      <c r="Y54" s="26">
        <f t="shared" si="15"/>
        <v>0</v>
      </c>
      <c r="Z54" s="27">
        <f t="shared" si="3"/>
        <v>0</v>
      </c>
      <c r="AA54" s="26">
        <f t="shared" si="16"/>
        <v>7200.9</v>
      </c>
      <c r="AB54" s="28"/>
      <c r="AC54" s="21">
        <v>0</v>
      </c>
      <c r="AD54" s="21">
        <f t="shared" si="5"/>
        <v>47205.9</v>
      </c>
      <c r="AE54" s="4"/>
      <c r="AG54" s="4">
        <f t="shared" si="6"/>
        <v>70</v>
      </c>
      <c r="AH54" s="4">
        <v>0</v>
      </c>
      <c r="AI54" s="4">
        <f t="shared" si="7"/>
        <v>70</v>
      </c>
      <c r="AJ54" s="6"/>
      <c r="AM54" s="4"/>
    </row>
    <row r="55" spans="1:41" s="2" customFormat="1" ht="15" hidden="1" customHeight="1" x14ac:dyDescent="0.25">
      <c r="A55" s="17">
        <v>51</v>
      </c>
      <c r="B55" s="19" t="s">
        <v>190</v>
      </c>
      <c r="C55" s="31" t="s">
        <v>188</v>
      </c>
      <c r="D55" s="19" t="s">
        <v>53</v>
      </c>
      <c r="E55" s="19" t="s">
        <v>191</v>
      </c>
      <c r="F55" s="32"/>
      <c r="G55" s="19" t="s">
        <v>47</v>
      </c>
      <c r="H55" s="19" t="s">
        <v>192</v>
      </c>
      <c r="I55" s="20">
        <v>2</v>
      </c>
      <c r="J55" s="21">
        <v>39</v>
      </c>
      <c r="K55" s="22"/>
      <c r="L55" s="23"/>
      <c r="M55" s="23"/>
      <c r="N55" s="23"/>
      <c r="O55" s="23"/>
      <c r="P55" s="23">
        <v>5000</v>
      </c>
      <c r="Q55" s="23"/>
      <c r="R55" s="23"/>
      <c r="S55" s="23"/>
      <c r="T55" s="23"/>
      <c r="U55" s="23"/>
      <c r="V55" s="21">
        <f t="shared" si="14"/>
        <v>195000</v>
      </c>
      <c r="W55" s="23">
        <v>0</v>
      </c>
      <c r="X55" s="23">
        <f t="shared" si="1"/>
        <v>0</v>
      </c>
      <c r="Y55" s="26">
        <f t="shared" si="15"/>
        <v>0</v>
      </c>
      <c r="Z55" s="27">
        <f t="shared" si="3"/>
        <v>0</v>
      </c>
      <c r="AA55" s="26">
        <f t="shared" si="16"/>
        <v>35100</v>
      </c>
      <c r="AB55" s="28"/>
      <c r="AC55" s="21">
        <v>0</v>
      </c>
      <c r="AD55" s="21">
        <f t="shared" si="5"/>
        <v>230100</v>
      </c>
      <c r="AE55" s="4" t="s">
        <v>105</v>
      </c>
      <c r="AG55" s="4">
        <f t="shared" si="6"/>
        <v>39</v>
      </c>
      <c r="AH55" s="4">
        <v>0</v>
      </c>
      <c r="AI55" s="4">
        <f t="shared" si="7"/>
        <v>39</v>
      </c>
      <c r="AJ55" s="6"/>
      <c r="AM55" s="4"/>
    </row>
    <row r="56" spans="1:41" s="2" customFormat="1" ht="15" hidden="1" customHeight="1" x14ac:dyDescent="0.25">
      <c r="A56" s="17">
        <v>52</v>
      </c>
      <c r="B56" s="19" t="s">
        <v>193</v>
      </c>
      <c r="C56" s="31" t="s">
        <v>188</v>
      </c>
      <c r="D56" s="19" t="s">
        <v>53</v>
      </c>
      <c r="E56" s="19" t="s">
        <v>194</v>
      </c>
      <c r="F56" s="32"/>
      <c r="G56" s="19" t="s">
        <v>47</v>
      </c>
      <c r="H56" s="19" t="s">
        <v>195</v>
      </c>
      <c r="I56" s="20">
        <v>2</v>
      </c>
      <c r="J56" s="21">
        <v>34</v>
      </c>
      <c r="K56" s="22"/>
      <c r="L56" s="23"/>
      <c r="M56" s="23"/>
      <c r="N56" s="23"/>
      <c r="O56" s="23"/>
      <c r="P56" s="23">
        <v>20000</v>
      </c>
      <c r="Q56" s="23"/>
      <c r="R56" s="23"/>
      <c r="S56" s="23"/>
      <c r="T56" s="23"/>
      <c r="U56" s="23"/>
      <c r="V56" s="21">
        <f t="shared" si="14"/>
        <v>680000</v>
      </c>
      <c r="W56" s="23">
        <v>0</v>
      </c>
      <c r="X56" s="23">
        <f t="shared" si="1"/>
        <v>0</v>
      </c>
      <c r="Y56" s="26">
        <f t="shared" si="15"/>
        <v>0</v>
      </c>
      <c r="Z56" s="27">
        <f t="shared" si="3"/>
        <v>0</v>
      </c>
      <c r="AA56" s="26">
        <f t="shared" si="16"/>
        <v>122400</v>
      </c>
      <c r="AB56" s="28"/>
      <c r="AC56" s="21">
        <v>0</v>
      </c>
      <c r="AD56" s="21">
        <f t="shared" si="5"/>
        <v>802400</v>
      </c>
      <c r="AE56" s="4"/>
      <c r="AG56" s="4">
        <f t="shared" si="6"/>
        <v>34</v>
      </c>
      <c r="AH56" s="4">
        <v>0</v>
      </c>
      <c r="AI56" s="4">
        <f t="shared" si="7"/>
        <v>34</v>
      </c>
      <c r="AJ56" s="6"/>
      <c r="AM56" s="4"/>
    </row>
    <row r="57" spans="1:41" s="2" customFormat="1" ht="15" hidden="1" customHeight="1" x14ac:dyDescent="0.25">
      <c r="A57" s="17">
        <v>53</v>
      </c>
      <c r="B57" s="19" t="s">
        <v>196</v>
      </c>
      <c r="C57" s="31" t="s">
        <v>188</v>
      </c>
      <c r="D57" s="19" t="s">
        <v>53</v>
      </c>
      <c r="E57" s="19" t="s">
        <v>197</v>
      </c>
      <c r="F57" s="32"/>
      <c r="G57" s="19" t="s">
        <v>70</v>
      </c>
      <c r="H57" s="19" t="s">
        <v>198</v>
      </c>
      <c r="I57" s="20">
        <v>2</v>
      </c>
      <c r="J57" s="21">
        <v>40</v>
      </c>
      <c r="K57" s="22"/>
      <c r="L57" s="23"/>
      <c r="M57" s="23"/>
      <c r="N57" s="23"/>
      <c r="O57" s="23"/>
      <c r="P57" s="23">
        <v>200</v>
      </c>
      <c r="Q57" s="23"/>
      <c r="R57" s="23"/>
      <c r="S57" s="23"/>
      <c r="T57" s="23"/>
      <c r="U57" s="23"/>
      <c r="V57" s="21">
        <f t="shared" si="14"/>
        <v>8000</v>
      </c>
      <c r="W57" s="23">
        <v>0</v>
      </c>
      <c r="X57" s="23">
        <f t="shared" si="1"/>
        <v>0</v>
      </c>
      <c r="Y57" s="26">
        <f t="shared" si="15"/>
        <v>0</v>
      </c>
      <c r="Z57" s="27">
        <f t="shared" si="3"/>
        <v>0</v>
      </c>
      <c r="AA57" s="26">
        <f t="shared" si="16"/>
        <v>1440</v>
      </c>
      <c r="AB57" s="28"/>
      <c r="AC57" s="21">
        <v>0</v>
      </c>
      <c r="AD57" s="21">
        <f t="shared" si="5"/>
        <v>9440</v>
      </c>
      <c r="AE57" s="4" t="s">
        <v>124</v>
      </c>
      <c r="AG57" s="4">
        <f t="shared" si="6"/>
        <v>40</v>
      </c>
      <c r="AH57" s="4">
        <v>0</v>
      </c>
      <c r="AI57" s="4">
        <f t="shared" si="7"/>
        <v>40</v>
      </c>
      <c r="AJ57" s="6"/>
      <c r="AM57" s="4"/>
    </row>
    <row r="58" spans="1:41" s="2" customFormat="1" ht="15" customHeight="1" x14ac:dyDescent="0.25">
      <c r="A58" s="17">
        <v>54</v>
      </c>
      <c r="B58" s="19" t="s">
        <v>199</v>
      </c>
      <c r="C58" s="31" t="s">
        <v>188</v>
      </c>
      <c r="D58" s="19" t="s">
        <v>200</v>
      </c>
      <c r="E58" s="19" t="s">
        <v>201</v>
      </c>
      <c r="F58" s="32" t="s">
        <v>46</v>
      </c>
      <c r="G58" s="19" t="s">
        <v>70</v>
      </c>
      <c r="H58" s="19" t="s">
        <v>202</v>
      </c>
      <c r="I58" s="20">
        <v>1</v>
      </c>
      <c r="J58" s="21">
        <v>60169.499999999993</v>
      </c>
      <c r="K58" s="22">
        <v>0.4</v>
      </c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1">
        <f t="shared" si="14"/>
        <v>24068</v>
      </c>
      <c r="W58" s="23">
        <v>0</v>
      </c>
      <c r="X58" s="23">
        <f t="shared" si="1"/>
        <v>0</v>
      </c>
      <c r="Y58" s="26">
        <f t="shared" si="15"/>
        <v>2166.12</v>
      </c>
      <c r="Z58" s="27">
        <f t="shared" si="3"/>
        <v>2166.12</v>
      </c>
      <c r="AA58" s="26">
        <f t="shared" si="16"/>
        <v>0</v>
      </c>
      <c r="AB58" s="28"/>
      <c r="AC58" s="21">
        <v>-0.24</v>
      </c>
      <c r="AD58" s="21">
        <f t="shared" si="5"/>
        <v>28400</v>
      </c>
      <c r="AE58" s="4" t="s">
        <v>66</v>
      </c>
      <c r="AG58" s="4">
        <f t="shared" si="6"/>
        <v>60169.499999999993</v>
      </c>
      <c r="AH58" s="4">
        <v>0</v>
      </c>
      <c r="AI58" s="4">
        <f t="shared" si="7"/>
        <v>60169.499999999993</v>
      </c>
      <c r="AJ58" s="6"/>
      <c r="AM58" s="4"/>
    </row>
    <row r="59" spans="1:41" s="2" customFormat="1" ht="15" hidden="1" customHeight="1" x14ac:dyDescent="0.25">
      <c r="A59" s="17">
        <v>55</v>
      </c>
      <c r="B59" s="19" t="s">
        <v>203</v>
      </c>
      <c r="C59" s="31" t="s">
        <v>188</v>
      </c>
      <c r="D59" s="19" t="s">
        <v>73</v>
      </c>
      <c r="E59" s="19" t="s">
        <v>204</v>
      </c>
      <c r="F59" s="32" t="s">
        <v>46</v>
      </c>
      <c r="G59" s="19" t="s">
        <v>47</v>
      </c>
      <c r="H59" s="19" t="s">
        <v>205</v>
      </c>
      <c r="I59" s="20">
        <v>2</v>
      </c>
      <c r="J59" s="21">
        <v>52970</v>
      </c>
      <c r="K59" s="22">
        <v>19.97</v>
      </c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1">
        <f t="shared" si="14"/>
        <v>1057811</v>
      </c>
      <c r="W59" s="23">
        <v>0</v>
      </c>
      <c r="X59" s="23">
        <f t="shared" si="1"/>
        <v>0</v>
      </c>
      <c r="Y59" s="26">
        <f t="shared" si="15"/>
        <v>0</v>
      </c>
      <c r="Z59" s="27">
        <f t="shared" si="3"/>
        <v>0</v>
      </c>
      <c r="AA59" s="26">
        <f t="shared" si="16"/>
        <v>190405.97999999998</v>
      </c>
      <c r="AB59" s="28"/>
      <c r="AC59" s="21">
        <v>0</v>
      </c>
      <c r="AD59" s="21">
        <f t="shared" si="5"/>
        <v>1248216.98</v>
      </c>
      <c r="AE59" s="4"/>
      <c r="AG59" s="4">
        <f t="shared" si="6"/>
        <v>52970</v>
      </c>
      <c r="AH59" s="4">
        <v>0</v>
      </c>
      <c r="AI59" s="4">
        <f t="shared" si="7"/>
        <v>52970</v>
      </c>
      <c r="AJ59" s="6"/>
      <c r="AL59" s="4"/>
      <c r="AO59" s="4"/>
    </row>
    <row r="60" spans="1:41" s="2" customFormat="1" ht="15" hidden="1" customHeight="1" x14ac:dyDescent="0.25">
      <c r="A60" s="17">
        <v>56</v>
      </c>
      <c r="B60" s="19" t="s">
        <v>206</v>
      </c>
      <c r="C60" s="31" t="s">
        <v>188</v>
      </c>
      <c r="D60" s="19" t="s">
        <v>207</v>
      </c>
      <c r="E60" s="19" t="s">
        <v>208</v>
      </c>
      <c r="F60" s="32" t="s">
        <v>46</v>
      </c>
      <c r="G60" s="19" t="s">
        <v>47</v>
      </c>
      <c r="H60" s="19" t="s">
        <v>209</v>
      </c>
      <c r="I60" s="20">
        <v>2</v>
      </c>
      <c r="J60" s="21">
        <v>58822.030222693531</v>
      </c>
      <c r="K60" s="22"/>
      <c r="L60" s="23"/>
      <c r="M60" s="23">
        <v>18.86</v>
      </c>
      <c r="N60" s="23"/>
      <c r="O60" s="23"/>
      <c r="P60" s="23"/>
      <c r="Q60" s="23"/>
      <c r="R60" s="23"/>
      <c r="S60" s="23"/>
      <c r="T60" s="23"/>
      <c r="U60" s="23"/>
      <c r="V60" s="21">
        <f t="shared" si="14"/>
        <v>1109383</v>
      </c>
      <c r="W60" s="23">
        <v>0</v>
      </c>
      <c r="X60" s="23">
        <f t="shared" si="1"/>
        <v>0</v>
      </c>
      <c r="Y60" s="26">
        <f t="shared" si="15"/>
        <v>0</v>
      </c>
      <c r="Z60" s="27">
        <f t="shared" si="3"/>
        <v>0</v>
      </c>
      <c r="AA60" s="26">
        <f t="shared" si="16"/>
        <v>199688.94</v>
      </c>
      <c r="AB60" s="28"/>
      <c r="AC60" s="21">
        <v>0.57999999999999996</v>
      </c>
      <c r="AD60" s="21">
        <f t="shared" si="5"/>
        <v>1309072.52</v>
      </c>
      <c r="AE60" s="4"/>
      <c r="AF60" s="2">
        <v>800</v>
      </c>
      <c r="AG60" s="4">
        <f t="shared" si="6"/>
        <v>58022.030222693531</v>
      </c>
      <c r="AH60" s="4">
        <v>0</v>
      </c>
      <c r="AI60" s="4">
        <f t="shared" si="7"/>
        <v>58022.030222693531</v>
      </c>
      <c r="AJ60" s="6"/>
      <c r="AM60" s="4"/>
    </row>
    <row r="61" spans="1:41" s="2" customFormat="1" ht="15" hidden="1" customHeight="1" x14ac:dyDescent="0.25">
      <c r="A61" s="17">
        <v>57</v>
      </c>
      <c r="B61" s="19" t="s">
        <v>210</v>
      </c>
      <c r="C61" s="31" t="s">
        <v>211</v>
      </c>
      <c r="D61" s="19" t="s">
        <v>78</v>
      </c>
      <c r="E61" s="19" t="s">
        <v>79</v>
      </c>
      <c r="F61" s="18" t="s">
        <v>46</v>
      </c>
      <c r="G61" s="19" t="s">
        <v>47</v>
      </c>
      <c r="H61" s="19" t="s">
        <v>94</v>
      </c>
      <c r="I61" s="20">
        <v>2</v>
      </c>
      <c r="J61" s="21">
        <v>37</v>
      </c>
      <c r="K61" s="22"/>
      <c r="L61" s="23"/>
      <c r="M61" s="23"/>
      <c r="N61" s="23"/>
      <c r="O61" s="23">
        <v>11000</v>
      </c>
      <c r="P61" s="23"/>
      <c r="Q61" s="23"/>
      <c r="R61" s="23"/>
      <c r="S61" s="23"/>
      <c r="T61" s="23"/>
      <c r="U61" s="23"/>
      <c r="V61" s="21">
        <f t="shared" si="14"/>
        <v>407000</v>
      </c>
      <c r="W61" s="23">
        <v>0</v>
      </c>
      <c r="X61" s="23">
        <f t="shared" si="1"/>
        <v>0</v>
      </c>
      <c r="Y61" s="26">
        <f t="shared" si="15"/>
        <v>0</v>
      </c>
      <c r="Z61" s="27">
        <f t="shared" si="3"/>
        <v>0</v>
      </c>
      <c r="AA61" s="26">
        <f t="shared" si="16"/>
        <v>73260</v>
      </c>
      <c r="AB61" s="28"/>
      <c r="AC61" s="21">
        <v>0</v>
      </c>
      <c r="AD61" s="21">
        <f t="shared" si="5"/>
        <v>480260</v>
      </c>
      <c r="AE61" s="4"/>
      <c r="AG61" s="4">
        <f t="shared" si="6"/>
        <v>37</v>
      </c>
      <c r="AH61" s="4">
        <v>0</v>
      </c>
      <c r="AI61" s="4">
        <f t="shared" si="7"/>
        <v>37</v>
      </c>
      <c r="AJ61" s="6"/>
      <c r="AM61" s="4"/>
    </row>
    <row r="62" spans="1:41" s="2" customFormat="1" ht="15" hidden="1" customHeight="1" x14ac:dyDescent="0.25">
      <c r="A62" s="17">
        <v>58</v>
      </c>
      <c r="B62" s="19" t="s">
        <v>212</v>
      </c>
      <c r="C62" s="31" t="s">
        <v>211</v>
      </c>
      <c r="D62" s="19" t="s">
        <v>44</v>
      </c>
      <c r="E62" s="19" t="s">
        <v>45</v>
      </c>
      <c r="F62" s="18" t="s">
        <v>46</v>
      </c>
      <c r="G62" s="19" t="s">
        <v>47</v>
      </c>
      <c r="H62" s="19" t="s">
        <v>82</v>
      </c>
      <c r="I62" s="20">
        <v>2</v>
      </c>
      <c r="J62" s="21">
        <v>86600</v>
      </c>
      <c r="K62" s="22">
        <v>16.61</v>
      </c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1">
        <f t="shared" si="14"/>
        <v>1438426</v>
      </c>
      <c r="W62" s="23">
        <v>0</v>
      </c>
      <c r="X62" s="23">
        <f t="shared" si="1"/>
        <v>0</v>
      </c>
      <c r="Y62" s="26">
        <f t="shared" si="15"/>
        <v>0</v>
      </c>
      <c r="Z62" s="27">
        <f t="shared" si="3"/>
        <v>0</v>
      </c>
      <c r="AA62" s="26">
        <f t="shared" si="16"/>
        <v>258916.68</v>
      </c>
      <c r="AB62" s="28"/>
      <c r="AC62" s="21">
        <v>0</v>
      </c>
      <c r="AD62" s="21">
        <f t="shared" si="5"/>
        <v>1697342.68</v>
      </c>
      <c r="AE62" s="4"/>
      <c r="AF62" s="2">
        <v>1950</v>
      </c>
      <c r="AG62" s="4">
        <f t="shared" si="6"/>
        <v>84650</v>
      </c>
      <c r="AH62" s="4">
        <v>0</v>
      </c>
      <c r="AI62" s="4">
        <f t="shared" si="7"/>
        <v>84650</v>
      </c>
      <c r="AJ62" s="6"/>
      <c r="AM62" s="4"/>
    </row>
    <row r="63" spans="1:41" s="2" customFormat="1" ht="15" customHeight="1" x14ac:dyDescent="0.25">
      <c r="A63" s="17">
        <v>59</v>
      </c>
      <c r="B63" s="19" t="s">
        <v>213</v>
      </c>
      <c r="C63" s="31" t="s">
        <v>211</v>
      </c>
      <c r="D63" s="19" t="s">
        <v>214</v>
      </c>
      <c r="E63" s="19" t="s">
        <v>215</v>
      </c>
      <c r="F63" s="18" t="s">
        <v>46</v>
      </c>
      <c r="G63" s="19" t="s">
        <v>47</v>
      </c>
      <c r="H63" s="19" t="s">
        <v>216</v>
      </c>
      <c r="I63" s="20">
        <v>1</v>
      </c>
      <c r="J63" s="21">
        <v>59830.51</v>
      </c>
      <c r="K63" s="22">
        <v>3.4</v>
      </c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1">
        <f t="shared" si="14"/>
        <v>203424</v>
      </c>
      <c r="W63" s="23">
        <v>0</v>
      </c>
      <c r="X63" s="23">
        <f t="shared" si="1"/>
        <v>0</v>
      </c>
      <c r="Y63" s="26">
        <f t="shared" si="15"/>
        <v>18308.16</v>
      </c>
      <c r="Z63" s="27">
        <f t="shared" si="3"/>
        <v>18308.16</v>
      </c>
      <c r="AA63" s="26">
        <f t="shared" si="16"/>
        <v>0</v>
      </c>
      <c r="AB63" s="28"/>
      <c r="AC63" s="21">
        <v>-0.31</v>
      </c>
      <c r="AD63" s="21">
        <f t="shared" si="5"/>
        <v>240040.01</v>
      </c>
      <c r="AE63" s="4" t="s">
        <v>66</v>
      </c>
      <c r="AG63" s="4">
        <f t="shared" si="6"/>
        <v>59830.51</v>
      </c>
      <c r="AH63" s="4">
        <v>0</v>
      </c>
      <c r="AI63" s="4">
        <f t="shared" si="7"/>
        <v>59830.51</v>
      </c>
      <c r="AJ63" s="6"/>
      <c r="AM63" s="4"/>
    </row>
    <row r="64" spans="1:41" s="2" customFormat="1" ht="15" customHeight="1" x14ac:dyDescent="0.25">
      <c r="A64" s="17">
        <v>60</v>
      </c>
      <c r="B64" s="19" t="s">
        <v>213</v>
      </c>
      <c r="C64" s="31" t="s">
        <v>211</v>
      </c>
      <c r="D64" s="19" t="s">
        <v>214</v>
      </c>
      <c r="E64" s="19" t="s">
        <v>215</v>
      </c>
      <c r="F64" s="18" t="s">
        <v>46</v>
      </c>
      <c r="G64" s="19" t="s">
        <v>47</v>
      </c>
      <c r="H64" s="19" t="s">
        <v>216</v>
      </c>
      <c r="I64" s="20">
        <v>1</v>
      </c>
      <c r="J64" s="21">
        <v>62288.13</v>
      </c>
      <c r="K64" s="22"/>
      <c r="L64" s="23"/>
      <c r="M64" s="23">
        <v>0.6</v>
      </c>
      <c r="N64" s="23"/>
      <c r="O64" s="23"/>
      <c r="P64" s="23"/>
      <c r="Q64" s="23"/>
      <c r="R64" s="23"/>
      <c r="S64" s="23"/>
      <c r="T64" s="23"/>
      <c r="U64" s="23"/>
      <c r="V64" s="21">
        <f t="shared" si="14"/>
        <v>37373</v>
      </c>
      <c r="W64" s="23">
        <v>0</v>
      </c>
      <c r="X64" s="23">
        <f t="shared" si="1"/>
        <v>0</v>
      </c>
      <c r="Y64" s="26">
        <f t="shared" si="15"/>
        <v>3363.5699999999997</v>
      </c>
      <c r="Z64" s="27">
        <f t="shared" si="3"/>
        <v>3363.5699999999997</v>
      </c>
      <c r="AA64" s="26">
        <f t="shared" si="16"/>
        <v>0</v>
      </c>
      <c r="AB64" s="28"/>
      <c r="AC64" s="21">
        <v>-0.14000000000000001</v>
      </c>
      <c r="AD64" s="21">
        <f t="shared" si="5"/>
        <v>44100</v>
      </c>
      <c r="AE64" s="4" t="s">
        <v>90</v>
      </c>
      <c r="AG64" s="4">
        <f t="shared" si="6"/>
        <v>62288.13</v>
      </c>
      <c r="AH64" s="4">
        <v>0</v>
      </c>
      <c r="AI64" s="4">
        <f t="shared" si="7"/>
        <v>62288.13</v>
      </c>
      <c r="AJ64" s="6"/>
    </row>
    <row r="65" spans="1:41" s="2" customFormat="1" ht="15" hidden="1" customHeight="1" x14ac:dyDescent="0.25">
      <c r="A65" s="17">
        <v>61</v>
      </c>
      <c r="B65" s="19" t="s">
        <v>217</v>
      </c>
      <c r="C65" s="31" t="s">
        <v>211</v>
      </c>
      <c r="D65" s="19" t="s">
        <v>68</v>
      </c>
      <c r="E65" s="19" t="s">
        <v>69</v>
      </c>
      <c r="F65" s="18" t="s">
        <v>46</v>
      </c>
      <c r="G65" s="19" t="s">
        <v>70</v>
      </c>
      <c r="H65" s="19" t="s">
        <v>218</v>
      </c>
      <c r="I65" s="20">
        <v>1</v>
      </c>
      <c r="J65" s="21">
        <v>39.5</v>
      </c>
      <c r="K65" s="22"/>
      <c r="L65" s="23"/>
      <c r="M65" s="23"/>
      <c r="N65" s="23"/>
      <c r="O65" s="23">
        <v>1000</v>
      </c>
      <c r="P65" s="23"/>
      <c r="Q65" s="23"/>
      <c r="R65" s="23"/>
      <c r="S65" s="23"/>
      <c r="T65" s="23"/>
      <c r="U65" s="23"/>
      <c r="V65" s="21">
        <f t="shared" si="14"/>
        <v>39500</v>
      </c>
      <c r="W65" s="23">
        <v>0</v>
      </c>
      <c r="X65" s="23">
        <f t="shared" si="1"/>
        <v>0</v>
      </c>
      <c r="Y65" s="26">
        <f t="shared" si="15"/>
        <v>3555</v>
      </c>
      <c r="Z65" s="27">
        <f t="shared" si="3"/>
        <v>3555</v>
      </c>
      <c r="AA65" s="26">
        <f t="shared" si="16"/>
        <v>0</v>
      </c>
      <c r="AB65" s="28"/>
      <c r="AC65" s="21">
        <v>0</v>
      </c>
      <c r="AD65" s="21">
        <f t="shared" si="5"/>
        <v>46610</v>
      </c>
      <c r="AE65" s="4"/>
      <c r="AG65" s="4">
        <f t="shared" si="6"/>
        <v>39.5</v>
      </c>
      <c r="AH65" s="4">
        <v>0</v>
      </c>
      <c r="AI65" s="4">
        <f t="shared" si="7"/>
        <v>39.5</v>
      </c>
      <c r="AJ65" s="6"/>
      <c r="AL65" s="4"/>
      <c r="AO65" s="4"/>
    </row>
    <row r="66" spans="1:41" s="2" customFormat="1" ht="15" customHeight="1" x14ac:dyDescent="0.25">
      <c r="A66" s="17">
        <v>62</v>
      </c>
      <c r="B66" s="19" t="s">
        <v>219</v>
      </c>
      <c r="C66" s="31" t="s">
        <v>220</v>
      </c>
      <c r="D66" s="19" t="s">
        <v>214</v>
      </c>
      <c r="E66" s="19" t="s">
        <v>221</v>
      </c>
      <c r="F66" s="18" t="s">
        <v>46</v>
      </c>
      <c r="G66" s="19" t="s">
        <v>47</v>
      </c>
      <c r="H66" s="19" t="s">
        <v>222</v>
      </c>
      <c r="I66" s="20">
        <v>1</v>
      </c>
      <c r="J66" s="21">
        <v>105297</v>
      </c>
      <c r="K66" s="22">
        <v>0.4</v>
      </c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1">
        <f t="shared" si="14"/>
        <v>42119</v>
      </c>
      <c r="W66" s="23">
        <v>0</v>
      </c>
      <c r="X66" s="23">
        <f t="shared" si="1"/>
        <v>0</v>
      </c>
      <c r="Y66" s="26">
        <f t="shared" si="15"/>
        <v>3790.71</v>
      </c>
      <c r="Z66" s="27">
        <f t="shared" si="3"/>
        <v>3790.71</v>
      </c>
      <c r="AA66" s="26">
        <f t="shared" si="16"/>
        <v>0</v>
      </c>
      <c r="AB66" s="28"/>
      <c r="AC66" s="21">
        <v>-0.24</v>
      </c>
      <c r="AD66" s="21">
        <f t="shared" si="5"/>
        <v>49700.18</v>
      </c>
      <c r="AE66" s="4" t="s">
        <v>66</v>
      </c>
      <c r="AG66" s="4">
        <f t="shared" si="6"/>
        <v>105297</v>
      </c>
      <c r="AH66" s="4">
        <v>0</v>
      </c>
      <c r="AI66" s="4">
        <f t="shared" si="7"/>
        <v>105297</v>
      </c>
      <c r="AJ66" s="6" t="s">
        <v>223</v>
      </c>
      <c r="AM66" s="4"/>
    </row>
    <row r="67" spans="1:41" s="2" customFormat="1" ht="15" customHeight="1" x14ac:dyDescent="0.25">
      <c r="A67" s="17">
        <v>63</v>
      </c>
      <c r="B67" s="19" t="s">
        <v>224</v>
      </c>
      <c r="C67" s="31" t="s">
        <v>220</v>
      </c>
      <c r="D67" s="19" t="s">
        <v>214</v>
      </c>
      <c r="E67" s="19" t="s">
        <v>221</v>
      </c>
      <c r="F67" s="18" t="s">
        <v>46</v>
      </c>
      <c r="G67" s="19" t="s">
        <v>47</v>
      </c>
      <c r="H67" s="19" t="s">
        <v>222</v>
      </c>
      <c r="I67" s="20">
        <v>1</v>
      </c>
      <c r="J67" s="21">
        <v>59830.51</v>
      </c>
      <c r="K67" s="22">
        <v>3.4</v>
      </c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1">
        <f t="shared" si="14"/>
        <v>203424</v>
      </c>
      <c r="W67" s="23">
        <v>0</v>
      </c>
      <c r="X67" s="23">
        <f t="shared" si="1"/>
        <v>0</v>
      </c>
      <c r="Y67" s="26">
        <f t="shared" si="15"/>
        <v>18308.16</v>
      </c>
      <c r="Z67" s="27">
        <f t="shared" si="3"/>
        <v>18308.16</v>
      </c>
      <c r="AA67" s="26">
        <f t="shared" si="16"/>
        <v>0</v>
      </c>
      <c r="AB67" s="28"/>
      <c r="AC67" s="21">
        <v>-0.74</v>
      </c>
      <c r="AD67" s="21">
        <f t="shared" si="5"/>
        <v>240039.58</v>
      </c>
      <c r="AE67" s="4" t="s">
        <v>66</v>
      </c>
      <c r="AG67" s="4">
        <f t="shared" si="6"/>
        <v>59830.51</v>
      </c>
      <c r="AH67" s="4">
        <v>0</v>
      </c>
      <c r="AI67" s="4">
        <f t="shared" si="7"/>
        <v>59830.51</v>
      </c>
      <c r="AJ67" s="6"/>
      <c r="AL67" s="4"/>
      <c r="AO67" s="4"/>
    </row>
    <row r="68" spans="1:41" s="2" customFormat="1" ht="15" customHeight="1" x14ac:dyDescent="0.25">
      <c r="A68" s="17">
        <v>64</v>
      </c>
      <c r="B68" s="19" t="s">
        <v>224</v>
      </c>
      <c r="C68" s="31" t="s">
        <v>220</v>
      </c>
      <c r="D68" s="19" t="s">
        <v>214</v>
      </c>
      <c r="E68" s="19" t="s">
        <v>221</v>
      </c>
      <c r="F68" s="18" t="s">
        <v>46</v>
      </c>
      <c r="G68" s="19" t="s">
        <v>47</v>
      </c>
      <c r="H68" s="19" t="s">
        <v>222</v>
      </c>
      <c r="I68" s="20">
        <v>1</v>
      </c>
      <c r="J68" s="21">
        <v>62288.15</v>
      </c>
      <c r="K68" s="22"/>
      <c r="L68" s="23"/>
      <c r="M68" s="23">
        <v>0.2</v>
      </c>
      <c r="N68" s="23"/>
      <c r="O68" s="23"/>
      <c r="P68" s="23"/>
      <c r="Q68" s="23"/>
      <c r="R68" s="23"/>
      <c r="S68" s="23"/>
      <c r="T68" s="23"/>
      <c r="U68" s="23"/>
      <c r="V68" s="21">
        <f t="shared" si="14"/>
        <v>12458</v>
      </c>
      <c r="W68" s="23">
        <v>0</v>
      </c>
      <c r="X68" s="23">
        <f t="shared" si="1"/>
        <v>0</v>
      </c>
      <c r="Y68" s="26">
        <f t="shared" si="15"/>
        <v>1121.22</v>
      </c>
      <c r="Z68" s="27">
        <f t="shared" si="3"/>
        <v>1121.22</v>
      </c>
      <c r="AA68" s="26">
        <f t="shared" si="16"/>
        <v>0</v>
      </c>
      <c r="AB68" s="28"/>
      <c r="AC68" s="21">
        <v>0</v>
      </c>
      <c r="AD68" s="21">
        <f t="shared" si="5"/>
        <v>14700.44</v>
      </c>
      <c r="AE68" s="4" t="s">
        <v>90</v>
      </c>
      <c r="AG68" s="4">
        <f t="shared" si="6"/>
        <v>62288.15</v>
      </c>
      <c r="AH68" s="4">
        <v>0</v>
      </c>
      <c r="AI68" s="4">
        <f t="shared" si="7"/>
        <v>62288.15</v>
      </c>
      <c r="AJ68" s="6"/>
    </row>
    <row r="69" spans="1:41" s="2" customFormat="1" ht="15" hidden="1" customHeight="1" x14ac:dyDescent="0.25">
      <c r="A69" s="17">
        <v>65</v>
      </c>
      <c r="B69" s="19" t="s">
        <v>225</v>
      </c>
      <c r="C69" s="31" t="s">
        <v>220</v>
      </c>
      <c r="D69" s="19" t="s">
        <v>53</v>
      </c>
      <c r="E69" s="19" t="s">
        <v>191</v>
      </c>
      <c r="F69" s="18"/>
      <c r="G69" s="19" t="s">
        <v>47</v>
      </c>
      <c r="H69" s="19" t="s">
        <v>226</v>
      </c>
      <c r="I69" s="20">
        <v>2</v>
      </c>
      <c r="J69" s="21">
        <v>1200</v>
      </c>
      <c r="K69" s="22"/>
      <c r="L69" s="23"/>
      <c r="M69" s="23"/>
      <c r="N69" s="23"/>
      <c r="O69" s="23"/>
      <c r="P69" s="23"/>
      <c r="Q69" s="23"/>
      <c r="R69" s="23"/>
      <c r="S69" s="23"/>
      <c r="T69" s="23"/>
      <c r="U69" s="23">
        <v>3</v>
      </c>
      <c r="V69" s="21">
        <f t="shared" si="14"/>
        <v>3600</v>
      </c>
      <c r="W69" s="23">
        <v>0</v>
      </c>
      <c r="X69" s="23">
        <f t="shared" ref="X69:X138" si="17">ROUND(SUM(K69:S69)*W69,0)</f>
        <v>0</v>
      </c>
      <c r="Y69" s="26">
        <f t="shared" si="15"/>
        <v>0</v>
      </c>
      <c r="Z69" s="27">
        <f t="shared" ref="Z69:Z138" si="18">Y69</f>
        <v>0</v>
      </c>
      <c r="AA69" s="26">
        <f t="shared" si="16"/>
        <v>648</v>
      </c>
      <c r="AB69" s="28"/>
      <c r="AC69" s="21">
        <v>0</v>
      </c>
      <c r="AD69" s="21">
        <f t="shared" ref="AD69:AD138" si="19">ROUND(SUM(V69:V69)+X69+Y69+Z69+AA69+AB69+AC69,2)</f>
        <v>4248</v>
      </c>
      <c r="AE69" s="4" t="s">
        <v>90</v>
      </c>
      <c r="AG69" s="4">
        <f t="shared" ref="AG69:AG138" si="20">J69-AF69</f>
        <v>1200</v>
      </c>
      <c r="AH69" s="4">
        <v>0</v>
      </c>
      <c r="AI69" s="4">
        <f t="shared" ref="AI69:AI138" si="21">AG69-AH69</f>
        <v>1200</v>
      </c>
      <c r="AJ69" s="6"/>
      <c r="AM69" s="4"/>
    </row>
    <row r="70" spans="1:41" s="2" customFormat="1" ht="15" hidden="1" customHeight="1" x14ac:dyDescent="0.25">
      <c r="A70" s="17">
        <v>66</v>
      </c>
      <c r="B70" s="19" t="s">
        <v>227</v>
      </c>
      <c r="C70" s="31" t="s">
        <v>220</v>
      </c>
      <c r="D70" s="19" t="s">
        <v>44</v>
      </c>
      <c r="E70" s="19" t="s">
        <v>45</v>
      </c>
      <c r="F70" s="18" t="s">
        <v>46</v>
      </c>
      <c r="G70" s="19" t="s">
        <v>47</v>
      </c>
      <c r="H70" s="19" t="s">
        <v>101</v>
      </c>
      <c r="I70" s="20">
        <v>2</v>
      </c>
      <c r="J70" s="21">
        <v>86600</v>
      </c>
      <c r="K70" s="22">
        <v>16.52</v>
      </c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1">
        <f t="shared" si="14"/>
        <v>1430632</v>
      </c>
      <c r="W70" s="23">
        <v>0</v>
      </c>
      <c r="X70" s="23">
        <f t="shared" si="17"/>
        <v>0</v>
      </c>
      <c r="Y70" s="26">
        <f t="shared" si="15"/>
        <v>0</v>
      </c>
      <c r="Z70" s="27">
        <f t="shared" si="18"/>
        <v>0</v>
      </c>
      <c r="AA70" s="26">
        <f t="shared" si="16"/>
        <v>257513.75999999998</v>
      </c>
      <c r="AB70" s="28"/>
      <c r="AC70" s="21">
        <v>0</v>
      </c>
      <c r="AD70" s="21">
        <f t="shared" si="19"/>
        <v>1688145.76</v>
      </c>
      <c r="AE70" s="4"/>
      <c r="AF70" s="2">
        <v>1940</v>
      </c>
      <c r="AG70" s="4">
        <f t="shared" si="20"/>
        <v>84660</v>
      </c>
      <c r="AH70" s="4">
        <v>0</v>
      </c>
      <c r="AI70" s="4">
        <f t="shared" si="21"/>
        <v>84660</v>
      </c>
      <c r="AJ70" s="6"/>
      <c r="AM70" s="4"/>
    </row>
    <row r="71" spans="1:41" s="2" customFormat="1" ht="15" hidden="1" customHeight="1" x14ac:dyDescent="0.25">
      <c r="A71" s="17">
        <v>67</v>
      </c>
      <c r="B71" s="19" t="s">
        <v>228</v>
      </c>
      <c r="C71" s="31" t="s">
        <v>229</v>
      </c>
      <c r="D71" s="19" t="s">
        <v>44</v>
      </c>
      <c r="E71" s="19" t="s">
        <v>45</v>
      </c>
      <c r="F71" s="18" t="s">
        <v>46</v>
      </c>
      <c r="G71" s="19" t="s">
        <v>47</v>
      </c>
      <c r="H71" s="19" t="s">
        <v>133</v>
      </c>
      <c r="I71" s="20">
        <v>2</v>
      </c>
      <c r="J71" s="21">
        <v>86600</v>
      </c>
      <c r="K71" s="22">
        <v>16.649999999999999</v>
      </c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1">
        <f t="shared" si="14"/>
        <v>1441890</v>
      </c>
      <c r="W71" s="23">
        <v>0</v>
      </c>
      <c r="X71" s="23">
        <f t="shared" si="17"/>
        <v>0</v>
      </c>
      <c r="Y71" s="26">
        <f t="shared" si="15"/>
        <v>0</v>
      </c>
      <c r="Z71" s="27">
        <f t="shared" si="18"/>
        <v>0</v>
      </c>
      <c r="AA71" s="26">
        <f t="shared" si="16"/>
        <v>259540.19999999998</v>
      </c>
      <c r="AB71" s="28"/>
      <c r="AC71" s="21">
        <v>0</v>
      </c>
      <c r="AD71" s="21">
        <f t="shared" si="19"/>
        <v>1701430.2</v>
      </c>
      <c r="AE71" s="4"/>
      <c r="AG71" s="4">
        <f t="shared" si="20"/>
        <v>86600</v>
      </c>
      <c r="AH71" s="4">
        <v>0</v>
      </c>
      <c r="AI71" s="4">
        <f t="shared" si="21"/>
        <v>86600</v>
      </c>
      <c r="AJ71" s="6"/>
    </row>
    <row r="72" spans="1:41" s="2" customFormat="1" ht="15" hidden="1" customHeight="1" x14ac:dyDescent="0.25">
      <c r="A72" s="17">
        <v>68</v>
      </c>
      <c r="B72" s="19" t="s">
        <v>230</v>
      </c>
      <c r="C72" s="31" t="s">
        <v>229</v>
      </c>
      <c r="D72" s="19" t="s">
        <v>117</v>
      </c>
      <c r="E72" s="19" t="s">
        <v>231</v>
      </c>
      <c r="F72" s="18" t="s">
        <v>46</v>
      </c>
      <c r="G72" s="19" t="s">
        <v>47</v>
      </c>
      <c r="H72" s="19" t="s">
        <v>61</v>
      </c>
      <c r="I72" s="20">
        <v>1</v>
      </c>
      <c r="J72" s="21">
        <v>39.5</v>
      </c>
      <c r="K72" s="22"/>
      <c r="L72" s="23"/>
      <c r="M72" s="23"/>
      <c r="N72" s="23"/>
      <c r="O72" s="23">
        <v>1000</v>
      </c>
      <c r="P72" s="23"/>
      <c r="Q72" s="23"/>
      <c r="R72" s="23"/>
      <c r="S72" s="23"/>
      <c r="T72" s="23"/>
      <c r="U72" s="23"/>
      <c r="V72" s="21">
        <f t="shared" si="14"/>
        <v>39500</v>
      </c>
      <c r="W72" s="23">
        <v>0</v>
      </c>
      <c r="X72" s="23">
        <f t="shared" si="17"/>
        <v>0</v>
      </c>
      <c r="Y72" s="26">
        <f t="shared" si="15"/>
        <v>3555</v>
      </c>
      <c r="Z72" s="27">
        <f t="shared" si="18"/>
        <v>3555</v>
      </c>
      <c r="AA72" s="26">
        <f t="shared" si="16"/>
        <v>0</v>
      </c>
      <c r="AB72" s="28"/>
      <c r="AC72" s="21">
        <v>0</v>
      </c>
      <c r="AD72" s="21">
        <f t="shared" si="19"/>
        <v>46610</v>
      </c>
      <c r="AE72" s="4"/>
      <c r="AG72" s="4">
        <f t="shared" si="20"/>
        <v>39.5</v>
      </c>
      <c r="AH72" s="4">
        <v>0</v>
      </c>
      <c r="AI72" s="4">
        <f t="shared" si="21"/>
        <v>39.5</v>
      </c>
      <c r="AJ72" s="6"/>
    </row>
    <row r="73" spans="1:41" s="2" customFormat="1" ht="15" hidden="1" customHeight="1" x14ac:dyDescent="0.25">
      <c r="A73" s="17">
        <v>69</v>
      </c>
      <c r="B73" s="19" t="s">
        <v>232</v>
      </c>
      <c r="C73" s="31" t="s">
        <v>229</v>
      </c>
      <c r="D73" s="19" t="s">
        <v>73</v>
      </c>
      <c r="E73" s="19" t="s">
        <v>204</v>
      </c>
      <c r="F73" s="18" t="s">
        <v>46</v>
      </c>
      <c r="G73" s="19" t="s">
        <v>47</v>
      </c>
      <c r="H73" s="19" t="s">
        <v>80</v>
      </c>
      <c r="I73" s="20">
        <v>2</v>
      </c>
      <c r="J73" s="21">
        <v>39</v>
      </c>
      <c r="K73" s="22"/>
      <c r="L73" s="23"/>
      <c r="M73" s="23"/>
      <c r="N73" s="23"/>
      <c r="O73" s="23">
        <v>6000</v>
      </c>
      <c r="P73" s="23"/>
      <c r="Q73" s="23"/>
      <c r="R73" s="23"/>
      <c r="S73" s="23"/>
      <c r="T73" s="23"/>
      <c r="U73" s="23"/>
      <c r="V73" s="21">
        <f t="shared" si="14"/>
        <v>234000</v>
      </c>
      <c r="W73" s="23">
        <v>0</v>
      </c>
      <c r="X73" s="23">
        <f t="shared" si="17"/>
        <v>0</v>
      </c>
      <c r="Y73" s="26">
        <f t="shared" si="15"/>
        <v>0</v>
      </c>
      <c r="Z73" s="27">
        <f t="shared" si="18"/>
        <v>0</v>
      </c>
      <c r="AA73" s="26">
        <f t="shared" si="16"/>
        <v>42120</v>
      </c>
      <c r="AB73" s="28"/>
      <c r="AC73" s="21">
        <v>0</v>
      </c>
      <c r="AD73" s="21">
        <f t="shared" si="19"/>
        <v>276120</v>
      </c>
      <c r="AE73" s="4"/>
      <c r="AG73" s="4">
        <f t="shared" si="20"/>
        <v>39</v>
      </c>
      <c r="AH73" s="4">
        <v>0</v>
      </c>
      <c r="AI73" s="4">
        <f t="shared" si="21"/>
        <v>39</v>
      </c>
      <c r="AJ73" s="6"/>
      <c r="AL73" s="4"/>
      <c r="AO73" s="4"/>
    </row>
    <row r="74" spans="1:41" s="2" customFormat="1" ht="15" hidden="1" customHeight="1" x14ac:dyDescent="0.25">
      <c r="A74" s="17">
        <v>70</v>
      </c>
      <c r="B74" s="19" t="s">
        <v>233</v>
      </c>
      <c r="C74" s="31" t="s">
        <v>234</v>
      </c>
      <c r="D74" s="19" t="s">
        <v>44</v>
      </c>
      <c r="E74" s="19" t="s">
        <v>45</v>
      </c>
      <c r="F74" s="18" t="s">
        <v>46</v>
      </c>
      <c r="G74" s="19" t="s">
        <v>47</v>
      </c>
      <c r="H74" s="19" t="s">
        <v>51</v>
      </c>
      <c r="I74" s="20">
        <v>2</v>
      </c>
      <c r="J74" s="21">
        <v>86600</v>
      </c>
      <c r="K74" s="22">
        <v>16.52</v>
      </c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1">
        <f t="shared" si="14"/>
        <v>1430632</v>
      </c>
      <c r="W74" s="23">
        <v>0</v>
      </c>
      <c r="X74" s="23">
        <f t="shared" si="17"/>
        <v>0</v>
      </c>
      <c r="Y74" s="26">
        <f t="shared" si="15"/>
        <v>0</v>
      </c>
      <c r="Z74" s="27">
        <f t="shared" si="18"/>
        <v>0</v>
      </c>
      <c r="AA74" s="26">
        <f t="shared" si="16"/>
        <v>257513.75999999998</v>
      </c>
      <c r="AB74" s="28"/>
      <c r="AC74" s="21">
        <v>0</v>
      </c>
      <c r="AD74" s="21">
        <f t="shared" si="19"/>
        <v>1688145.76</v>
      </c>
      <c r="AE74" s="4"/>
      <c r="AF74" s="2">
        <v>1950</v>
      </c>
      <c r="AG74" s="4">
        <f t="shared" si="20"/>
        <v>84650</v>
      </c>
      <c r="AH74" s="4">
        <v>0</v>
      </c>
      <c r="AI74" s="4">
        <f t="shared" si="21"/>
        <v>84650</v>
      </c>
      <c r="AJ74" s="6"/>
      <c r="AL74" s="4"/>
      <c r="AO74" s="4"/>
    </row>
    <row r="75" spans="1:41" s="2" customFormat="1" ht="15" hidden="1" customHeight="1" x14ac:dyDescent="0.25">
      <c r="A75" s="17">
        <v>71</v>
      </c>
      <c r="B75" s="19" t="s">
        <v>235</v>
      </c>
      <c r="C75" s="31" t="s">
        <v>236</v>
      </c>
      <c r="D75" s="19" t="s">
        <v>44</v>
      </c>
      <c r="E75" s="19" t="s">
        <v>45</v>
      </c>
      <c r="F75" s="18" t="s">
        <v>46</v>
      </c>
      <c r="G75" s="19" t="s">
        <v>47</v>
      </c>
      <c r="H75" s="19" t="s">
        <v>111</v>
      </c>
      <c r="I75" s="20">
        <v>2</v>
      </c>
      <c r="J75" s="21">
        <v>86600</v>
      </c>
      <c r="K75" s="22">
        <v>16.5</v>
      </c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1">
        <f t="shared" si="14"/>
        <v>1428900</v>
      </c>
      <c r="W75" s="23">
        <v>0</v>
      </c>
      <c r="X75" s="23">
        <f t="shared" si="17"/>
        <v>0</v>
      </c>
      <c r="Y75" s="26">
        <f t="shared" si="15"/>
        <v>0</v>
      </c>
      <c r="Z75" s="27">
        <f t="shared" si="18"/>
        <v>0</v>
      </c>
      <c r="AA75" s="26">
        <f t="shared" si="16"/>
        <v>257202</v>
      </c>
      <c r="AB75" s="28"/>
      <c r="AC75" s="21">
        <v>0</v>
      </c>
      <c r="AD75" s="21">
        <f t="shared" si="19"/>
        <v>1686102</v>
      </c>
      <c r="AE75" s="4"/>
      <c r="AF75" s="2">
        <v>1950</v>
      </c>
      <c r="AG75" s="4">
        <f t="shared" si="20"/>
        <v>84650</v>
      </c>
      <c r="AH75" s="4">
        <v>0</v>
      </c>
      <c r="AI75" s="4">
        <f t="shared" si="21"/>
        <v>84650</v>
      </c>
      <c r="AJ75" s="6"/>
      <c r="AM75" s="4"/>
    </row>
    <row r="76" spans="1:41" s="2" customFormat="1" ht="15" hidden="1" customHeight="1" x14ac:dyDescent="0.25">
      <c r="A76" s="17">
        <v>72</v>
      </c>
      <c r="B76" s="19" t="s">
        <v>237</v>
      </c>
      <c r="C76" s="31" t="s">
        <v>238</v>
      </c>
      <c r="D76" s="19" t="s">
        <v>239</v>
      </c>
      <c r="E76" s="19" t="s">
        <v>240</v>
      </c>
      <c r="F76" s="18" t="s">
        <v>46</v>
      </c>
      <c r="G76" s="19" t="s">
        <v>47</v>
      </c>
      <c r="H76" s="19" t="s">
        <v>61</v>
      </c>
      <c r="I76" s="20">
        <v>2</v>
      </c>
      <c r="J76" s="21">
        <v>39</v>
      </c>
      <c r="K76" s="22"/>
      <c r="L76" s="23"/>
      <c r="M76" s="23"/>
      <c r="N76" s="23"/>
      <c r="O76" s="23">
        <v>1000</v>
      </c>
      <c r="P76" s="23"/>
      <c r="Q76" s="23"/>
      <c r="R76" s="23"/>
      <c r="S76" s="23"/>
      <c r="T76" s="23"/>
      <c r="U76" s="23"/>
      <c r="V76" s="21">
        <f t="shared" si="14"/>
        <v>39000</v>
      </c>
      <c r="W76" s="23">
        <v>0</v>
      </c>
      <c r="X76" s="23">
        <f t="shared" si="17"/>
        <v>0</v>
      </c>
      <c r="Y76" s="26">
        <f t="shared" si="15"/>
        <v>0</v>
      </c>
      <c r="Z76" s="27">
        <f t="shared" si="18"/>
        <v>0</v>
      </c>
      <c r="AA76" s="26">
        <f t="shared" si="16"/>
        <v>7020</v>
      </c>
      <c r="AB76" s="28"/>
      <c r="AC76" s="21">
        <v>0</v>
      </c>
      <c r="AD76" s="21">
        <f t="shared" si="19"/>
        <v>46020</v>
      </c>
      <c r="AE76" s="4"/>
      <c r="AG76" s="4">
        <f t="shared" si="20"/>
        <v>39</v>
      </c>
      <c r="AH76" s="4">
        <v>0</v>
      </c>
      <c r="AI76" s="4">
        <f t="shared" si="21"/>
        <v>39</v>
      </c>
      <c r="AJ76" s="6"/>
      <c r="AM76" s="4"/>
    </row>
    <row r="77" spans="1:41" s="2" customFormat="1" ht="15" hidden="1" customHeight="1" x14ac:dyDescent="0.25">
      <c r="A77" s="17">
        <v>73</v>
      </c>
      <c r="B77" s="19" t="s">
        <v>241</v>
      </c>
      <c r="C77" s="31" t="s">
        <v>238</v>
      </c>
      <c r="D77" s="19" t="s">
        <v>44</v>
      </c>
      <c r="E77" s="19" t="s">
        <v>45</v>
      </c>
      <c r="F77" s="18" t="s">
        <v>46</v>
      </c>
      <c r="G77" s="19" t="s">
        <v>47</v>
      </c>
      <c r="H77" s="19" t="s">
        <v>82</v>
      </c>
      <c r="I77" s="20">
        <v>2</v>
      </c>
      <c r="J77" s="21">
        <v>86600</v>
      </c>
      <c r="K77" s="22">
        <v>16.55</v>
      </c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1">
        <f t="shared" si="14"/>
        <v>1433230</v>
      </c>
      <c r="W77" s="23">
        <v>0</v>
      </c>
      <c r="X77" s="23">
        <f t="shared" si="17"/>
        <v>0</v>
      </c>
      <c r="Y77" s="26">
        <f t="shared" si="15"/>
        <v>0</v>
      </c>
      <c r="Z77" s="27">
        <f t="shared" si="18"/>
        <v>0</v>
      </c>
      <c r="AA77" s="26">
        <f t="shared" si="16"/>
        <v>257981.4</v>
      </c>
      <c r="AB77" s="28"/>
      <c r="AC77" s="21">
        <v>0</v>
      </c>
      <c r="AD77" s="21">
        <f t="shared" si="19"/>
        <v>1691211.4</v>
      </c>
      <c r="AE77" s="4"/>
      <c r="AG77" s="4">
        <f t="shared" si="20"/>
        <v>86600</v>
      </c>
      <c r="AH77" s="4">
        <v>0</v>
      </c>
      <c r="AI77" s="4">
        <f t="shared" si="21"/>
        <v>86600</v>
      </c>
      <c r="AJ77" s="6"/>
      <c r="AM77" s="4"/>
    </row>
    <row r="78" spans="1:41" s="2" customFormat="1" ht="15" hidden="1" customHeight="1" x14ac:dyDescent="0.25">
      <c r="A78" s="17">
        <v>74</v>
      </c>
      <c r="B78" s="19" t="s">
        <v>242</v>
      </c>
      <c r="C78" s="31" t="s">
        <v>238</v>
      </c>
      <c r="D78" s="19" t="s">
        <v>243</v>
      </c>
      <c r="E78" s="19" t="s">
        <v>79</v>
      </c>
      <c r="F78" s="18" t="s">
        <v>46</v>
      </c>
      <c r="G78" s="19" t="s">
        <v>47</v>
      </c>
      <c r="H78" s="19" t="s">
        <v>150</v>
      </c>
      <c r="I78" s="20">
        <v>2</v>
      </c>
      <c r="J78" s="21">
        <v>52.97</v>
      </c>
      <c r="K78" s="22"/>
      <c r="L78" s="23"/>
      <c r="M78" s="23"/>
      <c r="N78" s="23"/>
      <c r="O78" s="23">
        <v>4000</v>
      </c>
      <c r="P78" s="23"/>
      <c r="Q78" s="23"/>
      <c r="R78" s="23"/>
      <c r="S78" s="23"/>
      <c r="T78" s="23"/>
      <c r="U78" s="23"/>
      <c r="V78" s="21">
        <f t="shared" si="14"/>
        <v>211880</v>
      </c>
      <c r="W78" s="23">
        <v>0</v>
      </c>
      <c r="X78" s="23">
        <f t="shared" si="17"/>
        <v>0</v>
      </c>
      <c r="Y78" s="26">
        <f t="shared" si="15"/>
        <v>0</v>
      </c>
      <c r="Z78" s="27">
        <f t="shared" si="18"/>
        <v>0</v>
      </c>
      <c r="AA78" s="26">
        <f t="shared" si="16"/>
        <v>38138.400000000001</v>
      </c>
      <c r="AB78" s="28"/>
      <c r="AC78" s="21">
        <v>0</v>
      </c>
      <c r="AD78" s="21">
        <f t="shared" si="19"/>
        <v>250018.4</v>
      </c>
      <c r="AE78" s="4" t="s">
        <v>124</v>
      </c>
      <c r="AF78" s="2">
        <v>3</v>
      </c>
      <c r="AG78" s="4">
        <f t="shared" si="20"/>
        <v>49.97</v>
      </c>
      <c r="AH78" s="4">
        <v>0</v>
      </c>
      <c r="AI78" s="4">
        <f t="shared" si="21"/>
        <v>49.97</v>
      </c>
      <c r="AJ78" s="6"/>
    </row>
    <row r="79" spans="1:41" s="2" customFormat="1" ht="15" hidden="1" customHeight="1" x14ac:dyDescent="0.25">
      <c r="A79" s="17">
        <v>75</v>
      </c>
      <c r="B79" s="19" t="s">
        <v>244</v>
      </c>
      <c r="C79" s="31" t="s">
        <v>245</v>
      </c>
      <c r="D79" s="19" t="s">
        <v>44</v>
      </c>
      <c r="E79" s="19" t="s">
        <v>45</v>
      </c>
      <c r="F79" s="18" t="s">
        <v>46</v>
      </c>
      <c r="G79" s="19" t="s">
        <v>47</v>
      </c>
      <c r="H79" s="19" t="s">
        <v>133</v>
      </c>
      <c r="I79" s="20">
        <v>2</v>
      </c>
      <c r="J79" s="21">
        <v>86600</v>
      </c>
      <c r="K79" s="22">
        <v>16.649999999999999</v>
      </c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1">
        <f t="shared" si="14"/>
        <v>1441890</v>
      </c>
      <c r="W79" s="23">
        <v>0</v>
      </c>
      <c r="X79" s="23">
        <f t="shared" si="17"/>
        <v>0</v>
      </c>
      <c r="Y79" s="26">
        <f t="shared" si="15"/>
        <v>0</v>
      </c>
      <c r="Z79" s="27">
        <f t="shared" si="18"/>
        <v>0</v>
      </c>
      <c r="AA79" s="26">
        <f t="shared" si="16"/>
        <v>259540.19999999998</v>
      </c>
      <c r="AB79" s="28"/>
      <c r="AC79" s="21">
        <v>0</v>
      </c>
      <c r="AD79" s="21">
        <f t="shared" si="19"/>
        <v>1701430.2</v>
      </c>
      <c r="AE79" s="4"/>
      <c r="AF79" s="2">
        <v>1950</v>
      </c>
      <c r="AG79" s="4">
        <f t="shared" si="20"/>
        <v>84650</v>
      </c>
      <c r="AH79" s="4">
        <v>0</v>
      </c>
      <c r="AI79" s="4">
        <f t="shared" si="21"/>
        <v>84650</v>
      </c>
      <c r="AJ79" s="6"/>
      <c r="AM79" s="4"/>
    </row>
    <row r="80" spans="1:41" s="2" customFormat="1" ht="15" hidden="1" customHeight="1" x14ac:dyDescent="0.25">
      <c r="A80" s="17">
        <v>76</v>
      </c>
      <c r="B80" s="19" t="s">
        <v>246</v>
      </c>
      <c r="C80" s="31" t="s">
        <v>245</v>
      </c>
      <c r="D80" s="19" t="s">
        <v>78</v>
      </c>
      <c r="E80" s="19" t="s">
        <v>79</v>
      </c>
      <c r="F80" s="18" t="s">
        <v>46</v>
      </c>
      <c r="G80" s="18" t="s">
        <v>47</v>
      </c>
      <c r="H80" s="19" t="s">
        <v>94</v>
      </c>
      <c r="I80" s="20">
        <v>2</v>
      </c>
      <c r="J80" s="21">
        <v>37</v>
      </c>
      <c r="K80" s="22"/>
      <c r="L80" s="23"/>
      <c r="M80" s="23"/>
      <c r="N80" s="23"/>
      <c r="O80" s="23">
        <v>11000</v>
      </c>
      <c r="P80" s="23"/>
      <c r="Q80" s="23"/>
      <c r="R80" s="23"/>
      <c r="S80" s="23"/>
      <c r="T80" s="23"/>
      <c r="U80" s="23"/>
      <c r="V80" s="21">
        <f t="shared" si="14"/>
        <v>407000</v>
      </c>
      <c r="W80" s="23">
        <v>0</v>
      </c>
      <c r="X80" s="23">
        <f t="shared" si="17"/>
        <v>0</v>
      </c>
      <c r="Y80" s="26">
        <f t="shared" si="15"/>
        <v>0</v>
      </c>
      <c r="Z80" s="27">
        <f t="shared" si="18"/>
        <v>0</v>
      </c>
      <c r="AA80" s="26">
        <f t="shared" si="16"/>
        <v>73260</v>
      </c>
      <c r="AB80" s="28"/>
      <c r="AC80" s="21">
        <v>0</v>
      </c>
      <c r="AD80" s="21">
        <f t="shared" si="19"/>
        <v>480260</v>
      </c>
      <c r="AE80" s="4"/>
      <c r="AG80" s="4">
        <f t="shared" si="20"/>
        <v>37</v>
      </c>
      <c r="AH80" s="4">
        <v>0</v>
      </c>
      <c r="AI80" s="4">
        <f t="shared" si="21"/>
        <v>37</v>
      </c>
      <c r="AJ80" s="6"/>
      <c r="AM80" s="4"/>
    </row>
    <row r="81" spans="1:39" s="2" customFormat="1" ht="15" customHeight="1" x14ac:dyDescent="0.25">
      <c r="A81" s="17">
        <v>77</v>
      </c>
      <c r="B81" s="19" t="s">
        <v>247</v>
      </c>
      <c r="C81" s="31" t="s">
        <v>245</v>
      </c>
      <c r="D81" s="19" t="s">
        <v>59</v>
      </c>
      <c r="E81" s="19" t="s">
        <v>248</v>
      </c>
      <c r="F81" s="18" t="s">
        <v>46</v>
      </c>
      <c r="G81" s="18" t="s">
        <v>47</v>
      </c>
      <c r="H81" s="19" t="s">
        <v>136</v>
      </c>
      <c r="I81" s="20">
        <v>1</v>
      </c>
      <c r="J81" s="21">
        <v>65508.47</v>
      </c>
      <c r="K81" s="22">
        <v>3</v>
      </c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1">
        <f t="shared" si="14"/>
        <v>196525</v>
      </c>
      <c r="W81" s="23">
        <v>0</v>
      </c>
      <c r="X81" s="23">
        <f t="shared" si="17"/>
        <v>0</v>
      </c>
      <c r="Y81" s="26">
        <f t="shared" si="15"/>
        <v>17687.25</v>
      </c>
      <c r="Z81" s="27">
        <f t="shared" si="18"/>
        <v>17687.25</v>
      </c>
      <c r="AA81" s="26">
        <f t="shared" si="16"/>
        <v>0</v>
      </c>
      <c r="AB81" s="28"/>
      <c r="AC81" s="21">
        <v>0.49</v>
      </c>
      <c r="AD81" s="21">
        <f t="shared" si="19"/>
        <v>231899.99</v>
      </c>
      <c r="AE81" s="4" t="s">
        <v>66</v>
      </c>
      <c r="AG81" s="4">
        <f t="shared" si="20"/>
        <v>65508.47</v>
      </c>
      <c r="AH81" s="4">
        <v>0</v>
      </c>
      <c r="AI81" s="4">
        <f t="shared" si="21"/>
        <v>65508.47</v>
      </c>
      <c r="AJ81" s="6"/>
      <c r="AM81" s="4"/>
    </row>
    <row r="82" spans="1:39" s="2" customFormat="1" ht="15" hidden="1" customHeight="1" x14ac:dyDescent="0.25">
      <c r="A82" s="17">
        <v>78</v>
      </c>
      <c r="B82" s="19" t="s">
        <v>249</v>
      </c>
      <c r="C82" s="31" t="s">
        <v>245</v>
      </c>
      <c r="D82" s="19" t="s">
        <v>250</v>
      </c>
      <c r="E82" s="19" t="s">
        <v>251</v>
      </c>
      <c r="F82" s="18" t="s">
        <v>252</v>
      </c>
      <c r="G82" s="18" t="s">
        <v>47</v>
      </c>
      <c r="H82" s="19" t="s">
        <v>85</v>
      </c>
      <c r="I82" s="20">
        <v>2</v>
      </c>
      <c r="J82" s="21">
        <v>57216.11</v>
      </c>
      <c r="K82" s="22">
        <v>19.25</v>
      </c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1">
        <f t="shared" si="14"/>
        <v>1101410</v>
      </c>
      <c r="W82" s="23">
        <v>0</v>
      </c>
      <c r="X82" s="23">
        <f t="shared" si="17"/>
        <v>0</v>
      </c>
      <c r="Y82" s="26">
        <f t="shared" si="15"/>
        <v>0</v>
      </c>
      <c r="Z82" s="27">
        <f t="shared" si="18"/>
        <v>0</v>
      </c>
      <c r="AA82" s="26">
        <f t="shared" si="16"/>
        <v>198253.8</v>
      </c>
      <c r="AB82" s="28"/>
      <c r="AC82" s="21">
        <v>0.14000000000000001</v>
      </c>
      <c r="AD82" s="21">
        <f t="shared" si="19"/>
        <v>1299663.94</v>
      </c>
      <c r="AE82" s="4"/>
      <c r="AG82" s="4">
        <f t="shared" si="20"/>
        <v>57216.11</v>
      </c>
      <c r="AH82" s="4">
        <v>0</v>
      </c>
      <c r="AI82" s="4">
        <f t="shared" si="21"/>
        <v>57216.11</v>
      </c>
      <c r="AJ82" s="6"/>
      <c r="AM82" s="4"/>
    </row>
    <row r="83" spans="1:39" s="2" customFormat="1" ht="15" customHeight="1" x14ac:dyDescent="0.25">
      <c r="A83" s="17">
        <v>79</v>
      </c>
      <c r="B83" s="19" t="s">
        <v>253</v>
      </c>
      <c r="C83" s="31" t="s">
        <v>254</v>
      </c>
      <c r="D83" s="19" t="s">
        <v>255</v>
      </c>
      <c r="E83" s="19" t="s">
        <v>256</v>
      </c>
      <c r="F83" s="18" t="s">
        <v>46</v>
      </c>
      <c r="G83" s="18" t="s">
        <v>70</v>
      </c>
      <c r="H83" s="19" t="s">
        <v>257</v>
      </c>
      <c r="I83" s="20">
        <v>1</v>
      </c>
      <c r="J83" s="21">
        <v>67796.61</v>
      </c>
      <c r="K83" s="22">
        <v>2</v>
      </c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1">
        <f t="shared" si="14"/>
        <v>135593</v>
      </c>
      <c r="W83" s="23">
        <v>0</v>
      </c>
      <c r="X83" s="23">
        <f t="shared" si="17"/>
        <v>0</v>
      </c>
      <c r="Y83" s="26">
        <f t="shared" si="15"/>
        <v>12203.369999999999</v>
      </c>
      <c r="Z83" s="27">
        <f t="shared" si="18"/>
        <v>12203.369999999999</v>
      </c>
      <c r="AA83" s="26">
        <f t="shared" si="16"/>
        <v>0</v>
      </c>
      <c r="AB83" s="28"/>
      <c r="AC83" s="21">
        <v>0.26</v>
      </c>
      <c r="AD83" s="21">
        <f t="shared" si="19"/>
        <v>160000</v>
      </c>
      <c r="AE83" s="4" t="s">
        <v>90</v>
      </c>
      <c r="AG83" s="4">
        <f t="shared" si="20"/>
        <v>67796.61</v>
      </c>
      <c r="AH83" s="4">
        <v>0</v>
      </c>
      <c r="AI83" s="4">
        <f t="shared" si="21"/>
        <v>67796.61</v>
      </c>
      <c r="AJ83" s="6"/>
      <c r="AM83" s="4"/>
    </row>
    <row r="84" spans="1:39" s="2" customFormat="1" ht="15" hidden="1" customHeight="1" x14ac:dyDescent="0.25">
      <c r="A84" s="17">
        <v>80</v>
      </c>
      <c r="B84" s="19" t="s">
        <v>258</v>
      </c>
      <c r="C84" s="31" t="s">
        <v>254</v>
      </c>
      <c r="D84" s="19" t="s">
        <v>44</v>
      </c>
      <c r="E84" s="19" t="s">
        <v>45</v>
      </c>
      <c r="F84" s="18" t="s">
        <v>46</v>
      </c>
      <c r="G84" s="18" t="s">
        <v>47</v>
      </c>
      <c r="H84" s="19" t="s">
        <v>48</v>
      </c>
      <c r="I84" s="20">
        <v>2</v>
      </c>
      <c r="J84" s="21">
        <v>93100</v>
      </c>
      <c r="K84" s="22">
        <v>16.61</v>
      </c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1">
        <f t="shared" si="14"/>
        <v>1546391</v>
      </c>
      <c r="W84" s="23">
        <v>0</v>
      </c>
      <c r="X84" s="23">
        <f t="shared" si="17"/>
        <v>0</v>
      </c>
      <c r="Y84" s="26">
        <f t="shared" si="15"/>
        <v>0</v>
      </c>
      <c r="Z84" s="27">
        <f t="shared" si="18"/>
        <v>0</v>
      </c>
      <c r="AA84" s="26">
        <f t="shared" si="16"/>
        <v>278350.38</v>
      </c>
      <c r="AB84" s="28"/>
      <c r="AC84" s="21">
        <v>0</v>
      </c>
      <c r="AD84" s="21">
        <f t="shared" si="19"/>
        <v>1824741.38</v>
      </c>
      <c r="AE84" s="4"/>
      <c r="AG84" s="4">
        <f t="shared" si="20"/>
        <v>93100</v>
      </c>
      <c r="AH84" s="4">
        <v>0</v>
      </c>
      <c r="AI84" s="4">
        <f t="shared" si="21"/>
        <v>93100</v>
      </c>
      <c r="AJ84" s="6"/>
      <c r="AM84" s="4"/>
    </row>
    <row r="85" spans="1:39" s="2" customFormat="1" ht="15" hidden="1" customHeight="1" x14ac:dyDescent="0.25">
      <c r="A85" s="17">
        <v>81</v>
      </c>
      <c r="B85" s="19" t="s">
        <v>259</v>
      </c>
      <c r="C85" s="31" t="s">
        <v>260</v>
      </c>
      <c r="D85" s="19" t="s">
        <v>44</v>
      </c>
      <c r="E85" s="19" t="s">
        <v>45</v>
      </c>
      <c r="F85" s="18" t="s">
        <v>46</v>
      </c>
      <c r="G85" s="18" t="s">
        <v>47</v>
      </c>
      <c r="H85" s="19" t="s">
        <v>82</v>
      </c>
      <c r="I85" s="20">
        <v>2</v>
      </c>
      <c r="J85" s="21">
        <v>93100</v>
      </c>
      <c r="K85" s="22">
        <v>16.43</v>
      </c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1">
        <f t="shared" si="14"/>
        <v>1529633</v>
      </c>
      <c r="W85" s="23">
        <v>0</v>
      </c>
      <c r="X85" s="23">
        <f t="shared" si="17"/>
        <v>0</v>
      </c>
      <c r="Y85" s="26">
        <f t="shared" si="15"/>
        <v>0</v>
      </c>
      <c r="Z85" s="27">
        <f t="shared" si="18"/>
        <v>0</v>
      </c>
      <c r="AA85" s="26">
        <f t="shared" si="16"/>
        <v>275333.94</v>
      </c>
      <c r="AB85" s="28"/>
      <c r="AC85" s="21">
        <v>0</v>
      </c>
      <c r="AD85" s="21">
        <f t="shared" si="19"/>
        <v>1804966.94</v>
      </c>
      <c r="AE85" s="4"/>
      <c r="AF85" s="2">
        <v>1950</v>
      </c>
      <c r="AG85" s="4">
        <f t="shared" si="20"/>
        <v>91150</v>
      </c>
      <c r="AH85" s="4">
        <v>0</v>
      </c>
      <c r="AI85" s="4">
        <f t="shared" si="21"/>
        <v>91150</v>
      </c>
      <c r="AJ85" s="6"/>
      <c r="AM85" s="4"/>
    </row>
    <row r="86" spans="1:39" s="2" customFormat="1" ht="15" hidden="1" customHeight="1" x14ac:dyDescent="0.25">
      <c r="A86" s="17">
        <v>82</v>
      </c>
      <c r="B86" s="19" t="s">
        <v>261</v>
      </c>
      <c r="C86" s="31" t="s">
        <v>262</v>
      </c>
      <c r="D86" s="19" t="s">
        <v>117</v>
      </c>
      <c r="E86" s="19" t="s">
        <v>231</v>
      </c>
      <c r="F86" s="18" t="s">
        <v>46</v>
      </c>
      <c r="G86" s="18" t="s">
        <v>47</v>
      </c>
      <c r="H86" s="19" t="s">
        <v>61</v>
      </c>
      <c r="I86" s="20">
        <v>1</v>
      </c>
      <c r="J86" s="21">
        <v>39.5</v>
      </c>
      <c r="K86" s="22"/>
      <c r="L86" s="23"/>
      <c r="M86" s="23"/>
      <c r="N86" s="23"/>
      <c r="O86" s="23">
        <v>1000</v>
      </c>
      <c r="P86" s="23"/>
      <c r="Q86" s="23"/>
      <c r="R86" s="23"/>
      <c r="S86" s="23"/>
      <c r="T86" s="23"/>
      <c r="U86" s="23"/>
      <c r="V86" s="21">
        <f t="shared" si="14"/>
        <v>39500</v>
      </c>
      <c r="W86" s="23">
        <v>0</v>
      </c>
      <c r="X86" s="23">
        <f t="shared" si="17"/>
        <v>0</v>
      </c>
      <c r="Y86" s="26">
        <f t="shared" si="15"/>
        <v>3555</v>
      </c>
      <c r="Z86" s="27">
        <f t="shared" si="18"/>
        <v>3555</v>
      </c>
      <c r="AA86" s="26">
        <f t="shared" si="16"/>
        <v>0</v>
      </c>
      <c r="AB86" s="28"/>
      <c r="AC86" s="21">
        <v>0</v>
      </c>
      <c r="AD86" s="21">
        <f t="shared" si="19"/>
        <v>46610</v>
      </c>
      <c r="AE86" s="4"/>
      <c r="AG86" s="4">
        <f t="shared" si="20"/>
        <v>39.5</v>
      </c>
      <c r="AH86" s="4">
        <v>0</v>
      </c>
      <c r="AI86" s="4">
        <f t="shared" si="21"/>
        <v>39.5</v>
      </c>
      <c r="AJ86" s="6"/>
      <c r="AM86" s="4"/>
    </row>
    <row r="87" spans="1:39" s="2" customFormat="1" ht="15" hidden="1" customHeight="1" x14ac:dyDescent="0.25">
      <c r="A87" s="17">
        <v>83</v>
      </c>
      <c r="B87" s="19" t="s">
        <v>263</v>
      </c>
      <c r="C87" s="31" t="s">
        <v>262</v>
      </c>
      <c r="D87" s="19" t="s">
        <v>44</v>
      </c>
      <c r="E87" s="19" t="s">
        <v>45</v>
      </c>
      <c r="F87" s="18" t="s">
        <v>46</v>
      </c>
      <c r="G87" s="18" t="s">
        <v>47</v>
      </c>
      <c r="H87" s="19" t="s">
        <v>111</v>
      </c>
      <c r="I87" s="20">
        <v>2</v>
      </c>
      <c r="J87" s="21">
        <v>93100</v>
      </c>
      <c r="K87" s="22">
        <v>16.61</v>
      </c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1">
        <f t="shared" si="14"/>
        <v>1546391</v>
      </c>
      <c r="W87" s="23">
        <v>0</v>
      </c>
      <c r="X87" s="23">
        <f t="shared" si="17"/>
        <v>0</v>
      </c>
      <c r="Y87" s="26">
        <f t="shared" si="15"/>
        <v>0</v>
      </c>
      <c r="Z87" s="27">
        <f t="shared" si="18"/>
        <v>0</v>
      </c>
      <c r="AA87" s="26">
        <f t="shared" si="16"/>
        <v>278350.38</v>
      </c>
      <c r="AB87" s="28"/>
      <c r="AC87" s="21">
        <v>0</v>
      </c>
      <c r="AD87" s="21">
        <f t="shared" si="19"/>
        <v>1824741.38</v>
      </c>
      <c r="AE87" s="4"/>
      <c r="AF87" s="2">
        <v>1950</v>
      </c>
      <c r="AG87" s="4">
        <f t="shared" si="20"/>
        <v>91150</v>
      </c>
      <c r="AH87" s="4">
        <v>0</v>
      </c>
      <c r="AI87" s="4">
        <f t="shared" si="21"/>
        <v>91150</v>
      </c>
      <c r="AJ87" s="6"/>
    </row>
    <row r="88" spans="1:39" s="2" customFormat="1" ht="15" customHeight="1" x14ac:dyDescent="0.25">
      <c r="A88" s="17">
        <v>84</v>
      </c>
      <c r="B88" s="19" t="s">
        <v>264</v>
      </c>
      <c r="C88" s="31" t="s">
        <v>262</v>
      </c>
      <c r="D88" s="19" t="s">
        <v>214</v>
      </c>
      <c r="E88" s="19" t="s">
        <v>221</v>
      </c>
      <c r="F88" s="18" t="s">
        <v>46</v>
      </c>
      <c r="G88" s="18" t="s">
        <v>47</v>
      </c>
      <c r="H88" s="19" t="s">
        <v>123</v>
      </c>
      <c r="I88" s="20">
        <v>1</v>
      </c>
      <c r="J88" s="21">
        <v>59830.51</v>
      </c>
      <c r="K88" s="22">
        <v>7</v>
      </c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1">
        <f t="shared" si="14"/>
        <v>418814</v>
      </c>
      <c r="W88" s="23">
        <v>0</v>
      </c>
      <c r="X88" s="23">
        <f t="shared" si="17"/>
        <v>0</v>
      </c>
      <c r="Y88" s="26">
        <f t="shared" si="15"/>
        <v>37693.26</v>
      </c>
      <c r="Z88" s="27">
        <f t="shared" si="18"/>
        <v>37693.26</v>
      </c>
      <c r="AA88" s="26">
        <f t="shared" si="16"/>
        <v>0</v>
      </c>
      <c r="AB88" s="28"/>
      <c r="AC88" s="21">
        <v>-0.51</v>
      </c>
      <c r="AD88" s="21">
        <f t="shared" si="19"/>
        <v>494200.01</v>
      </c>
      <c r="AE88" s="4" t="s">
        <v>66</v>
      </c>
      <c r="AF88" s="2">
        <v>2000</v>
      </c>
      <c r="AG88" s="4">
        <f t="shared" si="20"/>
        <v>57830.51</v>
      </c>
      <c r="AH88" s="4">
        <v>0</v>
      </c>
      <c r="AI88" s="4">
        <f t="shared" si="21"/>
        <v>57830.51</v>
      </c>
      <c r="AJ88" s="6"/>
      <c r="AM88" s="4"/>
    </row>
    <row r="89" spans="1:39" s="2" customFormat="1" ht="15" hidden="1" customHeight="1" x14ac:dyDescent="0.25">
      <c r="A89" s="17">
        <v>85</v>
      </c>
      <c r="B89" s="19" t="s">
        <v>265</v>
      </c>
      <c r="C89" s="31" t="s">
        <v>266</v>
      </c>
      <c r="D89" s="19" t="s">
        <v>44</v>
      </c>
      <c r="E89" s="19" t="s">
        <v>45</v>
      </c>
      <c r="F89" s="18" t="s">
        <v>46</v>
      </c>
      <c r="G89" s="18" t="s">
        <v>47</v>
      </c>
      <c r="H89" s="19" t="s">
        <v>133</v>
      </c>
      <c r="I89" s="20">
        <v>2</v>
      </c>
      <c r="J89" s="21">
        <v>93100</v>
      </c>
      <c r="K89" s="22">
        <v>16.55</v>
      </c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1">
        <f t="shared" si="14"/>
        <v>1540805</v>
      </c>
      <c r="W89" s="23">
        <v>0</v>
      </c>
      <c r="X89" s="23">
        <f t="shared" si="17"/>
        <v>0</v>
      </c>
      <c r="Y89" s="26">
        <f t="shared" si="15"/>
        <v>0</v>
      </c>
      <c r="Z89" s="27">
        <f t="shared" si="18"/>
        <v>0</v>
      </c>
      <c r="AA89" s="26">
        <f t="shared" si="16"/>
        <v>277344.89999999997</v>
      </c>
      <c r="AB89" s="28"/>
      <c r="AC89" s="21">
        <v>0</v>
      </c>
      <c r="AD89" s="21">
        <f t="shared" si="19"/>
        <v>1818149.9</v>
      </c>
      <c r="AE89" s="4"/>
      <c r="AF89" s="2">
        <v>1950</v>
      </c>
      <c r="AG89" s="4">
        <f t="shared" si="20"/>
        <v>91150</v>
      </c>
      <c r="AH89" s="4">
        <v>0</v>
      </c>
      <c r="AI89" s="4">
        <f t="shared" si="21"/>
        <v>91150</v>
      </c>
      <c r="AJ89" s="6"/>
      <c r="AM89" s="4"/>
    </row>
    <row r="90" spans="1:39" s="2" customFormat="1" ht="15" hidden="1" customHeight="1" x14ac:dyDescent="0.25">
      <c r="A90" s="17">
        <v>86</v>
      </c>
      <c r="B90" s="19" t="s">
        <v>267</v>
      </c>
      <c r="C90" s="31" t="s">
        <v>266</v>
      </c>
      <c r="D90" s="19" t="s">
        <v>53</v>
      </c>
      <c r="E90" s="19" t="s">
        <v>54</v>
      </c>
      <c r="F90" s="18"/>
      <c r="G90" s="18" t="s">
        <v>47</v>
      </c>
      <c r="H90" s="19" t="s">
        <v>268</v>
      </c>
      <c r="I90" s="20">
        <v>2</v>
      </c>
      <c r="J90" s="21">
        <v>34</v>
      </c>
      <c r="K90" s="22"/>
      <c r="L90" s="23"/>
      <c r="M90" s="23"/>
      <c r="N90" s="23"/>
      <c r="O90" s="23"/>
      <c r="P90" s="23">
        <v>10000</v>
      </c>
      <c r="Q90" s="23"/>
      <c r="R90" s="23"/>
      <c r="S90" s="23"/>
      <c r="T90" s="23"/>
      <c r="U90" s="23"/>
      <c r="V90" s="21">
        <f t="shared" si="14"/>
        <v>340000</v>
      </c>
      <c r="W90" s="23">
        <v>0</v>
      </c>
      <c r="X90" s="23">
        <f t="shared" si="17"/>
        <v>0</v>
      </c>
      <c r="Y90" s="26">
        <f t="shared" si="15"/>
        <v>0</v>
      </c>
      <c r="Z90" s="27">
        <f t="shared" si="18"/>
        <v>0</v>
      </c>
      <c r="AA90" s="26">
        <f t="shared" si="16"/>
        <v>61200</v>
      </c>
      <c r="AB90" s="28"/>
      <c r="AC90" s="21">
        <v>0</v>
      </c>
      <c r="AD90" s="21">
        <f t="shared" si="19"/>
        <v>401200</v>
      </c>
      <c r="AE90" s="4"/>
      <c r="AG90" s="4">
        <f t="shared" si="20"/>
        <v>34</v>
      </c>
      <c r="AH90" s="4">
        <v>0</v>
      </c>
      <c r="AI90" s="4">
        <f t="shared" si="21"/>
        <v>34</v>
      </c>
      <c r="AJ90" s="6"/>
      <c r="AM90" s="4"/>
    </row>
    <row r="91" spans="1:39" s="2" customFormat="1" ht="15" hidden="1" customHeight="1" x14ac:dyDescent="0.25">
      <c r="A91" s="17">
        <v>87</v>
      </c>
      <c r="B91" s="19" t="s">
        <v>269</v>
      </c>
      <c r="C91" s="31" t="s">
        <v>266</v>
      </c>
      <c r="D91" s="19" t="s">
        <v>53</v>
      </c>
      <c r="E91" s="19" t="s">
        <v>57</v>
      </c>
      <c r="F91" s="18"/>
      <c r="G91" s="18" t="s">
        <v>47</v>
      </c>
      <c r="H91" s="19" t="s">
        <v>268</v>
      </c>
      <c r="I91" s="20">
        <v>2</v>
      </c>
      <c r="J91" s="21">
        <v>34</v>
      </c>
      <c r="K91" s="22"/>
      <c r="L91" s="23"/>
      <c r="M91" s="23"/>
      <c r="N91" s="23"/>
      <c r="O91" s="23"/>
      <c r="P91" s="23">
        <v>10000</v>
      </c>
      <c r="Q91" s="23"/>
      <c r="R91" s="23"/>
      <c r="S91" s="23"/>
      <c r="T91" s="23"/>
      <c r="U91" s="23"/>
      <c r="V91" s="21">
        <f t="shared" si="14"/>
        <v>340000</v>
      </c>
      <c r="W91" s="23">
        <v>0</v>
      </c>
      <c r="X91" s="23">
        <f t="shared" si="17"/>
        <v>0</v>
      </c>
      <c r="Y91" s="26">
        <f t="shared" si="15"/>
        <v>0</v>
      </c>
      <c r="Z91" s="27">
        <f t="shared" si="18"/>
        <v>0</v>
      </c>
      <c r="AA91" s="26">
        <f t="shared" si="16"/>
        <v>61200</v>
      </c>
      <c r="AB91" s="28"/>
      <c r="AC91" s="21">
        <v>0</v>
      </c>
      <c r="AD91" s="21">
        <f t="shared" si="19"/>
        <v>401200</v>
      </c>
      <c r="AE91" s="4"/>
      <c r="AG91" s="4">
        <f t="shared" si="20"/>
        <v>34</v>
      </c>
      <c r="AH91" s="4">
        <v>0</v>
      </c>
      <c r="AI91" s="4">
        <f t="shared" si="21"/>
        <v>34</v>
      </c>
      <c r="AJ91" s="6"/>
    </row>
    <row r="92" spans="1:39" s="2" customFormat="1" ht="15" hidden="1" customHeight="1" x14ac:dyDescent="0.25">
      <c r="A92" s="17">
        <v>88</v>
      </c>
      <c r="B92" s="19" t="s">
        <v>270</v>
      </c>
      <c r="C92" s="31" t="s">
        <v>266</v>
      </c>
      <c r="D92" s="19" t="s">
        <v>271</v>
      </c>
      <c r="E92" s="19" t="s">
        <v>45</v>
      </c>
      <c r="F92" s="18" t="s">
        <v>46</v>
      </c>
      <c r="G92" s="18" t="s">
        <v>47</v>
      </c>
      <c r="H92" s="19" t="s">
        <v>80</v>
      </c>
      <c r="I92" s="20">
        <v>2</v>
      </c>
      <c r="J92" s="33">
        <v>37</v>
      </c>
      <c r="K92" s="22"/>
      <c r="L92" s="23"/>
      <c r="M92" s="23"/>
      <c r="N92" s="23"/>
      <c r="O92" s="23">
        <v>10000</v>
      </c>
      <c r="P92" s="23"/>
      <c r="Q92" s="23"/>
      <c r="R92" s="23"/>
      <c r="S92" s="23"/>
      <c r="T92" s="23"/>
      <c r="U92" s="23"/>
      <c r="V92" s="21">
        <f t="shared" si="14"/>
        <v>370000</v>
      </c>
      <c r="W92" s="23">
        <v>0</v>
      </c>
      <c r="X92" s="23">
        <f t="shared" si="17"/>
        <v>0</v>
      </c>
      <c r="Y92" s="26">
        <f t="shared" si="15"/>
        <v>0</v>
      </c>
      <c r="Z92" s="27">
        <f t="shared" si="18"/>
        <v>0</v>
      </c>
      <c r="AA92" s="26">
        <f t="shared" si="16"/>
        <v>66600</v>
      </c>
      <c r="AB92" s="28"/>
      <c r="AC92" s="21">
        <v>0</v>
      </c>
      <c r="AD92" s="21">
        <f t="shared" si="19"/>
        <v>436600</v>
      </c>
      <c r="AE92" s="4"/>
      <c r="AF92" s="2">
        <v>1.9</v>
      </c>
      <c r="AG92" s="4">
        <f t="shared" si="20"/>
        <v>35.1</v>
      </c>
      <c r="AH92" s="4">
        <v>0</v>
      </c>
      <c r="AI92" s="4">
        <f t="shared" si="21"/>
        <v>35.1</v>
      </c>
      <c r="AJ92" s="6"/>
      <c r="AM92" s="4"/>
    </row>
    <row r="93" spans="1:39" s="2" customFormat="1" ht="15" hidden="1" customHeight="1" x14ac:dyDescent="0.25">
      <c r="A93" s="17">
        <v>89</v>
      </c>
      <c r="B93" s="19" t="s">
        <v>272</v>
      </c>
      <c r="C93" s="31" t="s">
        <v>266</v>
      </c>
      <c r="D93" s="19" t="s">
        <v>207</v>
      </c>
      <c r="E93" s="19" t="s">
        <v>208</v>
      </c>
      <c r="F93" s="18" t="s">
        <v>46</v>
      </c>
      <c r="G93" s="18" t="s">
        <v>47</v>
      </c>
      <c r="H93" s="19" t="s">
        <v>85</v>
      </c>
      <c r="I93" s="20">
        <v>2</v>
      </c>
      <c r="J93" s="33">
        <v>65435</v>
      </c>
      <c r="K93" s="22"/>
      <c r="L93" s="23"/>
      <c r="M93" s="22">
        <v>19.64</v>
      </c>
      <c r="N93" s="23"/>
      <c r="O93" s="23"/>
      <c r="P93" s="23"/>
      <c r="Q93" s="23"/>
      <c r="R93" s="23"/>
      <c r="S93" s="23"/>
      <c r="T93" s="23"/>
      <c r="U93" s="23"/>
      <c r="V93" s="21">
        <f t="shared" si="14"/>
        <v>1285143</v>
      </c>
      <c r="W93" s="23">
        <v>0</v>
      </c>
      <c r="X93" s="23">
        <f t="shared" si="17"/>
        <v>0</v>
      </c>
      <c r="Y93" s="26">
        <f t="shared" si="15"/>
        <v>0</v>
      </c>
      <c r="Z93" s="27">
        <f t="shared" si="18"/>
        <v>0</v>
      </c>
      <c r="AA93" s="26">
        <f t="shared" si="16"/>
        <v>231325.74</v>
      </c>
      <c r="AB93" s="28"/>
      <c r="AC93" s="21">
        <v>0.47</v>
      </c>
      <c r="AD93" s="21">
        <f t="shared" si="19"/>
        <v>1516469.21</v>
      </c>
      <c r="AE93" s="4"/>
      <c r="AF93" s="2">
        <v>1600</v>
      </c>
      <c r="AG93" s="4">
        <f t="shared" si="20"/>
        <v>63835</v>
      </c>
      <c r="AH93" s="4">
        <v>0</v>
      </c>
      <c r="AI93" s="4">
        <f t="shared" si="21"/>
        <v>63835</v>
      </c>
      <c r="AJ93" s="6"/>
      <c r="AM93" s="4"/>
    </row>
    <row r="94" spans="1:39" s="2" customFormat="1" ht="15" hidden="1" customHeight="1" x14ac:dyDescent="0.25">
      <c r="A94" s="17">
        <v>90</v>
      </c>
      <c r="B94" s="19" t="s">
        <v>273</v>
      </c>
      <c r="C94" s="31" t="s">
        <v>274</v>
      </c>
      <c r="D94" s="19" t="s">
        <v>44</v>
      </c>
      <c r="E94" s="19" t="s">
        <v>45</v>
      </c>
      <c r="F94" s="18" t="s">
        <v>46</v>
      </c>
      <c r="G94" s="18" t="s">
        <v>47</v>
      </c>
      <c r="H94" s="19" t="s">
        <v>82</v>
      </c>
      <c r="I94" s="20">
        <v>2</v>
      </c>
      <c r="J94" s="33">
        <v>93100</v>
      </c>
      <c r="K94" s="22">
        <v>16.53</v>
      </c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1">
        <f t="shared" si="14"/>
        <v>1538943</v>
      </c>
      <c r="W94" s="23">
        <v>0</v>
      </c>
      <c r="X94" s="23">
        <f t="shared" si="17"/>
        <v>0</v>
      </c>
      <c r="Y94" s="26">
        <f t="shared" si="15"/>
        <v>0</v>
      </c>
      <c r="Z94" s="27">
        <f t="shared" si="18"/>
        <v>0</v>
      </c>
      <c r="AA94" s="26">
        <f t="shared" si="16"/>
        <v>277009.74</v>
      </c>
      <c r="AB94" s="28"/>
      <c r="AC94" s="21">
        <v>0</v>
      </c>
      <c r="AD94" s="21">
        <f t="shared" si="19"/>
        <v>1815952.74</v>
      </c>
      <c r="AE94" s="4"/>
      <c r="AF94" s="2">
        <v>1950</v>
      </c>
      <c r="AG94" s="4">
        <f t="shared" si="20"/>
        <v>91150</v>
      </c>
      <c r="AH94" s="4">
        <v>0</v>
      </c>
      <c r="AI94" s="4">
        <f t="shared" si="21"/>
        <v>91150</v>
      </c>
      <c r="AJ94" s="6"/>
    </row>
    <row r="95" spans="1:39" s="2" customFormat="1" ht="15" customHeight="1" x14ac:dyDescent="0.25">
      <c r="A95" s="17">
        <v>91</v>
      </c>
      <c r="B95" s="19" t="s">
        <v>275</v>
      </c>
      <c r="C95" s="31" t="s">
        <v>274</v>
      </c>
      <c r="D95" s="19" t="s">
        <v>250</v>
      </c>
      <c r="E95" s="19" t="s">
        <v>115</v>
      </c>
      <c r="F95" s="18" t="s">
        <v>252</v>
      </c>
      <c r="G95" s="18" t="s">
        <v>47</v>
      </c>
      <c r="H95" s="19" t="s">
        <v>75</v>
      </c>
      <c r="I95" s="20">
        <v>1</v>
      </c>
      <c r="J95" s="33">
        <v>56366.11</v>
      </c>
      <c r="K95" s="22">
        <v>17.98</v>
      </c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1">
        <f t="shared" si="14"/>
        <v>1013463</v>
      </c>
      <c r="W95" s="23">
        <v>0</v>
      </c>
      <c r="X95" s="23">
        <f t="shared" si="17"/>
        <v>0</v>
      </c>
      <c r="Y95" s="26">
        <f t="shared" si="15"/>
        <v>91211.67</v>
      </c>
      <c r="Z95" s="27">
        <f t="shared" si="18"/>
        <v>91211.67</v>
      </c>
      <c r="AA95" s="26">
        <f t="shared" si="16"/>
        <v>0</v>
      </c>
      <c r="AB95" s="28"/>
      <c r="AC95" s="21">
        <v>-0.4</v>
      </c>
      <c r="AD95" s="21">
        <f t="shared" si="19"/>
        <v>1195885.94</v>
      </c>
      <c r="AE95" s="4"/>
      <c r="AF95" s="2">
        <v>750</v>
      </c>
      <c r="AG95" s="4">
        <f t="shared" si="20"/>
        <v>55616.11</v>
      </c>
      <c r="AH95" s="4">
        <v>0</v>
      </c>
      <c r="AI95" s="4">
        <f t="shared" si="21"/>
        <v>55616.11</v>
      </c>
      <c r="AJ95" s="6"/>
      <c r="AM95" s="4"/>
    </row>
    <row r="96" spans="1:39" s="2" customFormat="1" ht="15" hidden="1" customHeight="1" x14ac:dyDescent="0.25">
      <c r="A96" s="17">
        <v>92</v>
      </c>
      <c r="B96" s="19" t="s">
        <v>276</v>
      </c>
      <c r="C96" s="31" t="s">
        <v>277</v>
      </c>
      <c r="D96" s="19" t="s">
        <v>44</v>
      </c>
      <c r="E96" s="19" t="s">
        <v>45</v>
      </c>
      <c r="F96" s="18" t="s">
        <v>46</v>
      </c>
      <c r="G96" s="18" t="s">
        <v>47</v>
      </c>
      <c r="H96" s="19" t="s">
        <v>51</v>
      </c>
      <c r="I96" s="20">
        <v>2</v>
      </c>
      <c r="J96" s="33">
        <v>93100</v>
      </c>
      <c r="K96" s="22">
        <v>16.73</v>
      </c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1">
        <f t="shared" si="14"/>
        <v>1557563</v>
      </c>
      <c r="W96" s="23">
        <v>0</v>
      </c>
      <c r="X96" s="23">
        <f t="shared" si="17"/>
        <v>0</v>
      </c>
      <c r="Y96" s="26">
        <f t="shared" si="15"/>
        <v>0</v>
      </c>
      <c r="Z96" s="27">
        <f t="shared" si="18"/>
        <v>0</v>
      </c>
      <c r="AA96" s="26">
        <f t="shared" si="16"/>
        <v>280361.33999999997</v>
      </c>
      <c r="AB96" s="28"/>
      <c r="AC96" s="21">
        <v>0</v>
      </c>
      <c r="AD96" s="21">
        <f t="shared" si="19"/>
        <v>1837924.34</v>
      </c>
      <c r="AE96" s="4"/>
      <c r="AF96" s="2">
        <v>1950</v>
      </c>
      <c r="AG96" s="4">
        <f t="shared" si="20"/>
        <v>91150</v>
      </c>
      <c r="AH96" s="4">
        <v>0</v>
      </c>
      <c r="AI96" s="4">
        <f t="shared" si="21"/>
        <v>91150</v>
      </c>
      <c r="AJ96" s="6"/>
      <c r="AM96" s="4"/>
    </row>
    <row r="97" spans="1:41" s="2" customFormat="1" ht="15" hidden="1" customHeight="1" x14ac:dyDescent="0.25">
      <c r="A97" s="17">
        <v>93</v>
      </c>
      <c r="B97" s="19" t="s">
        <v>278</v>
      </c>
      <c r="C97" s="31" t="s">
        <v>277</v>
      </c>
      <c r="D97" s="19" t="s">
        <v>78</v>
      </c>
      <c r="E97" s="19" t="s">
        <v>79</v>
      </c>
      <c r="F97" s="18" t="s">
        <v>46</v>
      </c>
      <c r="G97" s="18" t="s">
        <v>47</v>
      </c>
      <c r="H97" s="19" t="s">
        <v>94</v>
      </c>
      <c r="I97" s="20">
        <v>2</v>
      </c>
      <c r="J97" s="33">
        <v>37</v>
      </c>
      <c r="K97" s="22"/>
      <c r="L97" s="23"/>
      <c r="M97" s="23"/>
      <c r="N97" s="23"/>
      <c r="O97" s="23">
        <v>11000</v>
      </c>
      <c r="P97" s="23"/>
      <c r="Q97" s="23"/>
      <c r="R97" s="23"/>
      <c r="S97" s="23"/>
      <c r="T97" s="23"/>
      <c r="U97" s="23"/>
      <c r="V97" s="21">
        <f t="shared" si="14"/>
        <v>407000</v>
      </c>
      <c r="W97" s="23">
        <v>0</v>
      </c>
      <c r="X97" s="23">
        <f t="shared" si="17"/>
        <v>0</v>
      </c>
      <c r="Y97" s="26">
        <f t="shared" si="15"/>
        <v>0</v>
      </c>
      <c r="Z97" s="27">
        <f t="shared" si="18"/>
        <v>0</v>
      </c>
      <c r="AA97" s="26">
        <f t="shared" si="16"/>
        <v>73260</v>
      </c>
      <c r="AB97" s="28"/>
      <c r="AC97" s="21">
        <v>0</v>
      </c>
      <c r="AD97" s="21">
        <f t="shared" si="19"/>
        <v>480260</v>
      </c>
      <c r="AE97" s="4"/>
      <c r="AF97" s="2">
        <v>3</v>
      </c>
      <c r="AG97" s="4">
        <f t="shared" si="20"/>
        <v>34</v>
      </c>
      <c r="AH97" s="4">
        <v>0</v>
      </c>
      <c r="AI97" s="4">
        <f t="shared" si="21"/>
        <v>34</v>
      </c>
      <c r="AJ97" s="6"/>
      <c r="AM97" s="4"/>
    </row>
    <row r="98" spans="1:41" s="2" customFormat="1" ht="15" hidden="1" customHeight="1" x14ac:dyDescent="0.25">
      <c r="A98" s="17">
        <v>94</v>
      </c>
      <c r="B98" s="19" t="s">
        <v>279</v>
      </c>
      <c r="C98" s="31" t="s">
        <v>277</v>
      </c>
      <c r="D98" s="19" t="s">
        <v>73</v>
      </c>
      <c r="E98" s="19" t="s">
        <v>74</v>
      </c>
      <c r="F98" s="18" t="s">
        <v>46</v>
      </c>
      <c r="G98" s="18" t="s">
        <v>47</v>
      </c>
      <c r="H98" s="19" t="s">
        <v>280</v>
      </c>
      <c r="I98" s="20">
        <v>2</v>
      </c>
      <c r="J98" s="33">
        <v>59383</v>
      </c>
      <c r="K98" s="22">
        <v>18.03</v>
      </c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1">
        <f t="shared" si="14"/>
        <v>1070675</v>
      </c>
      <c r="W98" s="23">
        <v>0</v>
      </c>
      <c r="X98" s="23">
        <f t="shared" si="17"/>
        <v>0</v>
      </c>
      <c r="Y98" s="26">
        <f t="shared" si="15"/>
        <v>0</v>
      </c>
      <c r="Z98" s="27">
        <f t="shared" si="18"/>
        <v>0</v>
      </c>
      <c r="AA98" s="26">
        <f t="shared" si="16"/>
        <v>192721.5</v>
      </c>
      <c r="AB98" s="28"/>
      <c r="AC98" s="21">
        <v>0.57999999999999996</v>
      </c>
      <c r="AD98" s="21">
        <f t="shared" si="19"/>
        <v>1263397.08</v>
      </c>
      <c r="AE98" s="4"/>
      <c r="AF98" s="2">
        <v>1200</v>
      </c>
      <c r="AG98" s="4">
        <f t="shared" si="20"/>
        <v>58183</v>
      </c>
      <c r="AH98" s="4">
        <v>0</v>
      </c>
      <c r="AI98" s="4">
        <f t="shared" si="21"/>
        <v>58183</v>
      </c>
      <c r="AJ98" s="6"/>
      <c r="AM98" s="4"/>
    </row>
    <row r="99" spans="1:41" s="2" customFormat="1" ht="15" customHeight="1" x14ac:dyDescent="0.25">
      <c r="A99" s="17">
        <v>95</v>
      </c>
      <c r="B99" s="19" t="s">
        <v>281</v>
      </c>
      <c r="C99" s="31" t="s">
        <v>277</v>
      </c>
      <c r="D99" s="19" t="s">
        <v>282</v>
      </c>
      <c r="E99" s="19" t="s">
        <v>174</v>
      </c>
      <c r="F99" s="18" t="s">
        <v>46</v>
      </c>
      <c r="G99" s="18" t="s">
        <v>47</v>
      </c>
      <c r="H99" s="19" t="s">
        <v>283</v>
      </c>
      <c r="I99" s="20">
        <v>1</v>
      </c>
      <c r="J99" s="33">
        <v>63500</v>
      </c>
      <c r="K99" s="22">
        <v>5</v>
      </c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1">
        <f t="shared" ref="V99:V138" si="22">ROUND(SUM(K99:U99)*J99,0)</f>
        <v>317500</v>
      </c>
      <c r="W99" s="23">
        <v>0</v>
      </c>
      <c r="X99" s="23">
        <f t="shared" si="17"/>
        <v>0</v>
      </c>
      <c r="Y99" s="26">
        <f t="shared" ref="Y99:Y138" si="23">IF(I99=1,(V99+X99)*$Y$2,0)</f>
        <v>28575</v>
      </c>
      <c r="Z99" s="27">
        <f t="shared" si="18"/>
        <v>28575</v>
      </c>
      <c r="AA99" s="26">
        <f t="shared" ref="AA99:AA138" si="24">IF(I99=2,(V99+X99)*$AA$3,0)</f>
        <v>0</v>
      </c>
      <c r="AB99" s="28"/>
      <c r="AC99" s="21">
        <v>0</v>
      </c>
      <c r="AD99" s="21">
        <f t="shared" si="19"/>
        <v>374650</v>
      </c>
      <c r="AE99" s="4"/>
      <c r="AG99" s="4">
        <f t="shared" si="20"/>
        <v>63500</v>
      </c>
      <c r="AH99" s="4">
        <v>0</v>
      </c>
      <c r="AI99" s="4">
        <f t="shared" si="21"/>
        <v>63500</v>
      </c>
      <c r="AJ99" s="6"/>
    </row>
    <row r="100" spans="1:41" s="2" customFormat="1" hidden="1" x14ac:dyDescent="0.25">
      <c r="A100" s="17">
        <v>96</v>
      </c>
      <c r="B100" s="18" t="s">
        <v>284</v>
      </c>
      <c r="C100" s="18" t="s">
        <v>285</v>
      </c>
      <c r="D100" s="18" t="s">
        <v>44</v>
      </c>
      <c r="E100" s="18" t="s">
        <v>45</v>
      </c>
      <c r="F100" s="18" t="s">
        <v>46</v>
      </c>
      <c r="G100" s="18" t="s">
        <v>47</v>
      </c>
      <c r="H100" s="19" t="s">
        <v>157</v>
      </c>
      <c r="I100" s="20">
        <v>2</v>
      </c>
      <c r="J100" s="21">
        <v>93100</v>
      </c>
      <c r="K100" s="22">
        <v>16.7</v>
      </c>
      <c r="L100" s="22"/>
      <c r="M100" s="23"/>
      <c r="N100" s="23"/>
      <c r="O100" s="23"/>
      <c r="P100" s="23"/>
      <c r="Q100" s="23"/>
      <c r="R100" s="23"/>
      <c r="S100" s="23"/>
      <c r="T100" s="23"/>
      <c r="U100" s="23"/>
      <c r="V100" s="24">
        <f t="shared" si="22"/>
        <v>1554770</v>
      </c>
      <c r="W100" s="25">
        <v>0</v>
      </c>
      <c r="X100" s="23">
        <f t="shared" si="17"/>
        <v>0</v>
      </c>
      <c r="Y100" s="26">
        <f t="shared" si="23"/>
        <v>0</v>
      </c>
      <c r="Z100" s="27">
        <f t="shared" si="18"/>
        <v>0</v>
      </c>
      <c r="AA100" s="26">
        <f t="shared" si="24"/>
        <v>279858.59999999998</v>
      </c>
      <c r="AB100" s="28"/>
      <c r="AC100" s="21">
        <v>0</v>
      </c>
      <c r="AD100" s="21">
        <f t="shared" si="19"/>
        <v>1834628.6</v>
      </c>
      <c r="AE100" s="4"/>
      <c r="AF100" s="2">
        <v>1950</v>
      </c>
      <c r="AG100" s="4">
        <f t="shared" si="20"/>
        <v>91150</v>
      </c>
      <c r="AH100" s="4">
        <v>0</v>
      </c>
      <c r="AI100" s="4">
        <f t="shared" si="21"/>
        <v>91150</v>
      </c>
      <c r="AJ100" s="6"/>
      <c r="AL100" s="4"/>
      <c r="AO100" s="4"/>
    </row>
    <row r="101" spans="1:41" s="2" customFormat="1" hidden="1" x14ac:dyDescent="0.25">
      <c r="A101" s="17">
        <v>97</v>
      </c>
      <c r="B101" s="18" t="s">
        <v>286</v>
      </c>
      <c r="C101" s="18" t="s">
        <v>285</v>
      </c>
      <c r="D101" s="19" t="s">
        <v>53</v>
      </c>
      <c r="E101" s="29" t="s">
        <v>287</v>
      </c>
      <c r="F101" s="18"/>
      <c r="G101" s="18" t="s">
        <v>47</v>
      </c>
      <c r="H101" s="19" t="s">
        <v>222</v>
      </c>
      <c r="I101" s="20">
        <v>2</v>
      </c>
      <c r="J101" s="21">
        <v>120</v>
      </c>
      <c r="K101" s="22"/>
      <c r="L101" s="23"/>
      <c r="M101" s="23"/>
      <c r="N101" s="23"/>
      <c r="O101" s="23"/>
      <c r="P101" s="23"/>
      <c r="Q101" s="23"/>
      <c r="R101" s="23">
        <v>82.17</v>
      </c>
      <c r="S101" s="23"/>
      <c r="T101" s="23"/>
      <c r="U101" s="23"/>
      <c r="V101" s="24">
        <f t="shared" si="22"/>
        <v>9860</v>
      </c>
      <c r="W101" s="25">
        <v>0</v>
      </c>
      <c r="X101" s="23">
        <f t="shared" si="17"/>
        <v>0</v>
      </c>
      <c r="Y101" s="26">
        <f t="shared" si="23"/>
        <v>0</v>
      </c>
      <c r="Z101" s="27">
        <f t="shared" si="18"/>
        <v>0</v>
      </c>
      <c r="AA101" s="26">
        <f t="shared" si="24"/>
        <v>1774.8</v>
      </c>
      <c r="AB101" s="28"/>
      <c r="AC101" s="21">
        <v>0</v>
      </c>
      <c r="AD101" s="21">
        <f t="shared" si="19"/>
        <v>11634.8</v>
      </c>
      <c r="AE101" s="4"/>
      <c r="AG101" s="4">
        <f t="shared" si="20"/>
        <v>120</v>
      </c>
      <c r="AH101" s="4">
        <v>0</v>
      </c>
      <c r="AI101" s="4">
        <f t="shared" si="21"/>
        <v>120</v>
      </c>
      <c r="AJ101" s="6"/>
    </row>
    <row r="102" spans="1:41" s="2" customFormat="1" x14ac:dyDescent="0.25">
      <c r="A102" s="17">
        <v>98</v>
      </c>
      <c r="B102" s="18" t="s">
        <v>288</v>
      </c>
      <c r="C102" s="18" t="s">
        <v>285</v>
      </c>
      <c r="D102" s="19" t="s">
        <v>289</v>
      </c>
      <c r="E102" s="18" t="s">
        <v>64</v>
      </c>
      <c r="F102" s="18" t="s">
        <v>46</v>
      </c>
      <c r="G102" s="18" t="s">
        <v>70</v>
      </c>
      <c r="H102" s="19" t="s">
        <v>290</v>
      </c>
      <c r="I102" s="20">
        <v>1</v>
      </c>
      <c r="J102" s="21">
        <v>72033.999999999985</v>
      </c>
      <c r="K102" s="22">
        <v>0.2</v>
      </c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4">
        <f>ROUND(SUM(K102:U102)*J102,0)</f>
        <v>14407</v>
      </c>
      <c r="W102" s="25">
        <v>0</v>
      </c>
      <c r="X102" s="23">
        <f>ROUND(SUM(L102:S102)*W102,0)</f>
        <v>0</v>
      </c>
      <c r="Y102" s="26">
        <f t="shared" si="23"/>
        <v>1296.6299999999999</v>
      </c>
      <c r="Z102" s="27">
        <f>Y102</f>
        <v>1296.6299999999999</v>
      </c>
      <c r="AA102" s="26">
        <f t="shared" si="24"/>
        <v>0</v>
      </c>
      <c r="AB102" s="28"/>
      <c r="AC102" s="21">
        <v>-0.24</v>
      </c>
      <c r="AD102" s="21">
        <f t="shared" si="19"/>
        <v>17000.02</v>
      </c>
      <c r="AE102" s="4"/>
      <c r="AG102" s="4">
        <f t="shared" si="20"/>
        <v>72033.999999999985</v>
      </c>
      <c r="AH102" s="4">
        <v>0</v>
      </c>
      <c r="AI102" s="4">
        <f t="shared" si="21"/>
        <v>72033.999999999985</v>
      </c>
      <c r="AJ102" s="6"/>
      <c r="AM102" s="4"/>
    </row>
    <row r="103" spans="1:41" s="2" customFormat="1" hidden="1" x14ac:dyDescent="0.25">
      <c r="A103" s="17">
        <v>99</v>
      </c>
      <c r="B103" s="18" t="s">
        <v>291</v>
      </c>
      <c r="C103" s="18" t="s">
        <v>292</v>
      </c>
      <c r="D103" s="18" t="s">
        <v>44</v>
      </c>
      <c r="E103" s="18" t="s">
        <v>45</v>
      </c>
      <c r="F103" s="18" t="s">
        <v>46</v>
      </c>
      <c r="G103" s="18" t="s">
        <v>47</v>
      </c>
      <c r="H103" s="19" t="s">
        <v>82</v>
      </c>
      <c r="I103" s="20">
        <v>2</v>
      </c>
      <c r="J103" s="21">
        <v>93100</v>
      </c>
      <c r="K103" s="22">
        <v>16.39</v>
      </c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4">
        <f>ROUND(SUM(K103:U103)*J103,0)</f>
        <v>1525909</v>
      </c>
      <c r="W103" s="25">
        <v>0</v>
      </c>
      <c r="X103" s="23">
        <f>ROUND(SUM(L103:S103)*W103,0)</f>
        <v>0</v>
      </c>
      <c r="Y103" s="26">
        <f>IF(I103=1,(V103+X103)*$Y$2,0)</f>
        <v>0</v>
      </c>
      <c r="Z103" s="27">
        <f>Y103</f>
        <v>0</v>
      </c>
      <c r="AA103" s="26">
        <f>IF(I103=2,(V103+X103)*$AA$3,0)</f>
        <v>274663.62</v>
      </c>
      <c r="AB103" s="28"/>
      <c r="AC103" s="21">
        <v>0</v>
      </c>
      <c r="AD103" s="21">
        <f t="shared" si="19"/>
        <v>1800572.62</v>
      </c>
      <c r="AE103" s="4"/>
      <c r="AF103" s="2">
        <v>1950</v>
      </c>
      <c r="AG103" s="4">
        <f t="shared" si="20"/>
        <v>91150</v>
      </c>
      <c r="AH103" s="4">
        <v>0</v>
      </c>
      <c r="AI103" s="4">
        <f t="shared" si="21"/>
        <v>91150</v>
      </c>
      <c r="AJ103" s="6"/>
      <c r="AM103" s="4"/>
    </row>
    <row r="104" spans="1:41" s="2" customFormat="1" hidden="1" x14ac:dyDescent="0.25">
      <c r="A104" s="17">
        <v>100</v>
      </c>
      <c r="B104" s="18" t="s">
        <v>293</v>
      </c>
      <c r="C104" s="18" t="s">
        <v>294</v>
      </c>
      <c r="D104" s="18" t="s">
        <v>117</v>
      </c>
      <c r="E104" s="18" t="s">
        <v>118</v>
      </c>
      <c r="F104" s="18" t="s">
        <v>46</v>
      </c>
      <c r="G104" s="18" t="s">
        <v>47</v>
      </c>
      <c r="H104" s="19" t="s">
        <v>178</v>
      </c>
      <c r="I104" s="20">
        <v>1</v>
      </c>
      <c r="J104" s="21">
        <v>39.5</v>
      </c>
      <c r="K104" s="22"/>
      <c r="L104" s="23"/>
      <c r="M104" s="23"/>
      <c r="N104" s="23"/>
      <c r="O104" s="23">
        <v>1000</v>
      </c>
      <c r="P104" s="23"/>
      <c r="Q104" s="23"/>
      <c r="R104" s="23"/>
      <c r="S104" s="23"/>
      <c r="T104" s="23"/>
      <c r="U104" s="23"/>
      <c r="V104" s="24">
        <f t="shared" si="22"/>
        <v>39500</v>
      </c>
      <c r="W104" s="25">
        <v>0</v>
      </c>
      <c r="X104" s="23">
        <f t="shared" si="17"/>
        <v>0</v>
      </c>
      <c r="Y104" s="26">
        <f t="shared" si="23"/>
        <v>3555</v>
      </c>
      <c r="Z104" s="27">
        <f t="shared" si="18"/>
        <v>3555</v>
      </c>
      <c r="AA104" s="26">
        <f t="shared" si="24"/>
        <v>0</v>
      </c>
      <c r="AB104" s="28"/>
      <c r="AC104" s="21">
        <v>0</v>
      </c>
      <c r="AD104" s="21">
        <f t="shared" si="19"/>
        <v>46610</v>
      </c>
      <c r="AE104" s="4"/>
      <c r="AG104" s="4">
        <f t="shared" si="20"/>
        <v>39.5</v>
      </c>
      <c r="AH104" s="4">
        <v>0</v>
      </c>
      <c r="AI104" s="4">
        <f t="shared" si="21"/>
        <v>39.5</v>
      </c>
      <c r="AJ104" s="6"/>
      <c r="AM104" s="4"/>
    </row>
    <row r="105" spans="1:41" s="2" customFormat="1" x14ac:dyDescent="0.25">
      <c r="A105" s="17">
        <v>101</v>
      </c>
      <c r="B105" s="18" t="s">
        <v>295</v>
      </c>
      <c r="C105" s="18" t="s">
        <v>294</v>
      </c>
      <c r="D105" s="18" t="s">
        <v>289</v>
      </c>
      <c r="E105" s="18" t="s">
        <v>64</v>
      </c>
      <c r="F105" s="18" t="s">
        <v>46</v>
      </c>
      <c r="G105" s="18" t="s">
        <v>70</v>
      </c>
      <c r="H105" s="19" t="s">
        <v>296</v>
      </c>
      <c r="I105" s="20">
        <v>1</v>
      </c>
      <c r="J105" s="21">
        <v>67797</v>
      </c>
      <c r="K105" s="22">
        <v>0.4</v>
      </c>
      <c r="L105" s="22"/>
      <c r="M105" s="23"/>
      <c r="N105" s="23"/>
      <c r="O105" s="23"/>
      <c r="P105" s="22"/>
      <c r="Q105" s="23"/>
      <c r="R105" s="23"/>
      <c r="S105" s="23"/>
      <c r="T105" s="23"/>
      <c r="U105" s="23"/>
      <c r="V105" s="24">
        <f t="shared" si="22"/>
        <v>27119</v>
      </c>
      <c r="W105" s="25">
        <v>0</v>
      </c>
      <c r="X105" s="23">
        <f t="shared" si="17"/>
        <v>0</v>
      </c>
      <c r="Y105" s="26">
        <f t="shared" si="23"/>
        <v>2440.71</v>
      </c>
      <c r="Z105" s="27">
        <f t="shared" si="18"/>
        <v>2440.71</v>
      </c>
      <c r="AA105" s="26">
        <f t="shared" si="24"/>
        <v>0</v>
      </c>
      <c r="AB105" s="28"/>
      <c r="AC105" s="21">
        <v>-0.24</v>
      </c>
      <c r="AD105" s="21">
        <f t="shared" si="19"/>
        <v>32000.18</v>
      </c>
      <c r="AE105" s="4"/>
      <c r="AG105" s="4">
        <f t="shared" si="20"/>
        <v>67797</v>
      </c>
      <c r="AH105" s="4">
        <v>0</v>
      </c>
      <c r="AI105" s="4">
        <f t="shared" si="21"/>
        <v>67797</v>
      </c>
      <c r="AJ105" s="6"/>
      <c r="AL105" s="4"/>
      <c r="AO105" s="4"/>
    </row>
    <row r="106" spans="1:41" s="2" customFormat="1" hidden="1" x14ac:dyDescent="0.25">
      <c r="A106" s="17">
        <v>102</v>
      </c>
      <c r="B106" s="18" t="s">
        <v>297</v>
      </c>
      <c r="C106" s="18" t="s">
        <v>294</v>
      </c>
      <c r="D106" s="19" t="s">
        <v>44</v>
      </c>
      <c r="E106" s="18" t="s">
        <v>45</v>
      </c>
      <c r="F106" s="18" t="s">
        <v>46</v>
      </c>
      <c r="G106" s="18" t="s">
        <v>47</v>
      </c>
      <c r="H106" s="19" t="s">
        <v>167</v>
      </c>
      <c r="I106" s="20">
        <v>2</v>
      </c>
      <c r="J106" s="21">
        <v>93100</v>
      </c>
      <c r="K106" s="22">
        <v>16.55</v>
      </c>
      <c r="L106" s="23"/>
      <c r="M106" s="23"/>
      <c r="N106" s="23"/>
      <c r="O106" s="23"/>
      <c r="P106" s="23"/>
      <c r="Q106" s="23"/>
      <c r="R106" s="22"/>
      <c r="S106" s="23"/>
      <c r="T106" s="23"/>
      <c r="U106" s="23"/>
      <c r="V106" s="24">
        <f t="shared" si="22"/>
        <v>1540805</v>
      </c>
      <c r="W106" s="25">
        <v>0</v>
      </c>
      <c r="X106" s="23">
        <f>ROUND(SUM(L106:S106)*W106,0)</f>
        <v>0</v>
      </c>
      <c r="Y106" s="26">
        <f t="shared" si="23"/>
        <v>0</v>
      </c>
      <c r="Z106" s="27">
        <f t="shared" si="18"/>
        <v>0</v>
      </c>
      <c r="AA106" s="26">
        <f t="shared" si="24"/>
        <v>277344.89999999997</v>
      </c>
      <c r="AB106" s="28"/>
      <c r="AC106" s="21">
        <v>0</v>
      </c>
      <c r="AD106" s="21">
        <f t="shared" si="19"/>
        <v>1818149.9</v>
      </c>
      <c r="AE106" s="4"/>
      <c r="AF106" s="2">
        <v>1950</v>
      </c>
      <c r="AG106" s="4">
        <f t="shared" si="20"/>
        <v>91150</v>
      </c>
      <c r="AH106" s="4">
        <v>0</v>
      </c>
      <c r="AI106" s="4">
        <f t="shared" si="21"/>
        <v>91150</v>
      </c>
      <c r="AJ106" s="6"/>
      <c r="AL106" s="4"/>
      <c r="AO106" s="4"/>
    </row>
    <row r="107" spans="1:41" s="2" customFormat="1" ht="15" hidden="1" customHeight="1" x14ac:dyDescent="0.25">
      <c r="A107" s="17">
        <v>103</v>
      </c>
      <c r="B107" s="18" t="s">
        <v>298</v>
      </c>
      <c r="C107" s="18" t="s">
        <v>294</v>
      </c>
      <c r="D107" s="18" t="s">
        <v>53</v>
      </c>
      <c r="E107" s="18" t="s">
        <v>54</v>
      </c>
      <c r="F107" s="18"/>
      <c r="G107" s="18" t="s">
        <v>47</v>
      </c>
      <c r="H107" s="19" t="s">
        <v>299</v>
      </c>
      <c r="I107" s="20">
        <v>2</v>
      </c>
      <c r="J107" s="21">
        <v>76.299000000000007</v>
      </c>
      <c r="K107" s="22"/>
      <c r="L107" s="23"/>
      <c r="M107" s="23"/>
      <c r="N107" s="23"/>
      <c r="O107" s="30"/>
      <c r="P107" s="23"/>
      <c r="Q107" s="23"/>
      <c r="R107" s="23"/>
      <c r="S107" s="22">
        <v>571.5</v>
      </c>
      <c r="T107" s="23"/>
      <c r="U107" s="23"/>
      <c r="V107" s="24">
        <f>ROUND(SUM(K107:U107)*J107,0)</f>
        <v>43605</v>
      </c>
      <c r="W107" s="25">
        <v>0</v>
      </c>
      <c r="X107" s="23">
        <f>ROUND(SUM(K107:S107)*W107,0)</f>
        <v>0</v>
      </c>
      <c r="Y107" s="26">
        <f>IF(I107=1,(V107+X107)*$Y$2,0)</f>
        <v>0</v>
      </c>
      <c r="Z107" s="27">
        <f>Y107</f>
        <v>0</v>
      </c>
      <c r="AA107" s="26">
        <f>IF(I107=2,(V107+X107)*$AA$3,0)</f>
        <v>7848.9</v>
      </c>
      <c r="AB107" s="28"/>
      <c r="AC107" s="21">
        <v>0</v>
      </c>
      <c r="AD107" s="21">
        <f t="shared" si="19"/>
        <v>51453.9</v>
      </c>
      <c r="AE107" s="4" t="s">
        <v>90</v>
      </c>
      <c r="AG107" s="4">
        <f t="shared" si="20"/>
        <v>76.299000000000007</v>
      </c>
      <c r="AH107" s="4">
        <v>0</v>
      </c>
      <c r="AI107" s="4">
        <f t="shared" si="21"/>
        <v>76.299000000000007</v>
      </c>
      <c r="AJ107" s="6"/>
      <c r="AM107" s="4"/>
    </row>
    <row r="108" spans="1:41" s="2" customFormat="1" hidden="1" x14ac:dyDescent="0.25">
      <c r="A108" s="17">
        <v>104</v>
      </c>
      <c r="B108" s="18" t="s">
        <v>300</v>
      </c>
      <c r="C108" s="18" t="s">
        <v>301</v>
      </c>
      <c r="D108" s="18" t="s">
        <v>53</v>
      </c>
      <c r="E108" s="18" t="s">
        <v>191</v>
      </c>
      <c r="F108" s="18"/>
      <c r="G108" s="18" t="s">
        <v>47</v>
      </c>
      <c r="H108" s="19" t="s">
        <v>302</v>
      </c>
      <c r="I108" s="20">
        <v>2</v>
      </c>
      <c r="J108" s="21">
        <v>61165</v>
      </c>
      <c r="K108" s="22"/>
      <c r="L108" s="22">
        <v>2.08</v>
      </c>
      <c r="M108" s="23"/>
      <c r="N108" s="23"/>
      <c r="O108" s="23"/>
      <c r="P108" s="23"/>
      <c r="Q108" s="23"/>
      <c r="R108" s="23"/>
      <c r="S108" s="23"/>
      <c r="T108" s="23"/>
      <c r="U108" s="22"/>
      <c r="V108" s="24">
        <f>ROUND(SUM(K108:U108)*J108,0)</f>
        <v>127223</v>
      </c>
      <c r="W108" s="25">
        <v>0</v>
      </c>
      <c r="X108" s="23">
        <f>ROUND(SUM(K108:S108)*W108,0)</f>
        <v>0</v>
      </c>
      <c r="Y108" s="26">
        <f>IF(I108=1,(V108+X108)*$Y$2,0)</f>
        <v>0</v>
      </c>
      <c r="Z108" s="27">
        <f>Y108</f>
        <v>0</v>
      </c>
      <c r="AA108" s="26">
        <f>IF(I108=2,(V108+X108)*$AA$3,0)</f>
        <v>22900.14</v>
      </c>
      <c r="AB108" s="28"/>
      <c r="AC108" s="21">
        <v>0</v>
      </c>
      <c r="AD108" s="21">
        <f t="shared" si="19"/>
        <v>150123.14000000001</v>
      </c>
      <c r="AE108" s="4"/>
      <c r="AG108" s="4">
        <f t="shared" si="20"/>
        <v>61165</v>
      </c>
      <c r="AH108" s="4">
        <v>0</v>
      </c>
      <c r="AI108" s="4">
        <f t="shared" si="21"/>
        <v>61165</v>
      </c>
      <c r="AJ108" s="6"/>
    </row>
    <row r="109" spans="1:41" s="2" customFormat="1" hidden="1" x14ac:dyDescent="0.25">
      <c r="A109" s="17">
        <v>105</v>
      </c>
      <c r="B109" s="18" t="s">
        <v>300</v>
      </c>
      <c r="C109" s="18" t="s">
        <v>301</v>
      </c>
      <c r="D109" s="18" t="s">
        <v>53</v>
      </c>
      <c r="E109" s="18" t="s">
        <v>191</v>
      </c>
      <c r="F109" s="18"/>
      <c r="G109" s="18" t="s">
        <v>47</v>
      </c>
      <c r="H109" s="19" t="s">
        <v>302</v>
      </c>
      <c r="I109" s="20">
        <v>2</v>
      </c>
      <c r="J109" s="21">
        <v>61165</v>
      </c>
      <c r="K109" s="22"/>
      <c r="L109" s="22">
        <v>20</v>
      </c>
      <c r="M109" s="23"/>
      <c r="N109" s="23"/>
      <c r="O109" s="23"/>
      <c r="P109" s="23"/>
      <c r="Q109" s="23"/>
      <c r="R109" s="23"/>
      <c r="S109" s="23"/>
      <c r="T109" s="23"/>
      <c r="U109" s="23"/>
      <c r="V109" s="24">
        <f>ROUND(SUM(K109:U109)*J109,0)</f>
        <v>1223300</v>
      </c>
      <c r="W109" s="25">
        <v>0</v>
      </c>
      <c r="X109" s="23">
        <f>ROUND(SUM(K109:S109)*W109,0)</f>
        <v>0</v>
      </c>
      <c r="Y109" s="26">
        <f>IF(I109=1,(V109+X109)*$Y$2,0)</f>
        <v>0</v>
      </c>
      <c r="Z109" s="27">
        <f>Y109</f>
        <v>0</v>
      </c>
      <c r="AA109" s="26">
        <f>IF(I109=2,(V109+X109)*$AA$3,0)</f>
        <v>220194</v>
      </c>
      <c r="AB109" s="28"/>
      <c r="AC109" s="21">
        <v>0.24</v>
      </c>
      <c r="AD109" s="21">
        <f t="shared" si="19"/>
        <v>1443494.24</v>
      </c>
      <c r="AE109" s="4"/>
      <c r="AG109" s="4">
        <f t="shared" si="20"/>
        <v>61165</v>
      </c>
      <c r="AH109" s="4">
        <v>0</v>
      </c>
      <c r="AI109" s="4">
        <f t="shared" si="21"/>
        <v>61165</v>
      </c>
      <c r="AJ109" s="6"/>
      <c r="AM109" s="4"/>
    </row>
    <row r="110" spans="1:41" s="2" customFormat="1" ht="15" hidden="1" customHeight="1" x14ac:dyDescent="0.25">
      <c r="A110" s="17">
        <v>106</v>
      </c>
      <c r="B110" s="18" t="s">
        <v>303</v>
      </c>
      <c r="C110" s="18" t="s">
        <v>301</v>
      </c>
      <c r="D110" s="18" t="s">
        <v>44</v>
      </c>
      <c r="E110" s="18" t="s">
        <v>45</v>
      </c>
      <c r="F110" s="18" t="s">
        <v>46</v>
      </c>
      <c r="G110" s="18" t="s">
        <v>47</v>
      </c>
      <c r="H110" s="19" t="s">
        <v>189</v>
      </c>
      <c r="I110" s="20">
        <v>2</v>
      </c>
      <c r="J110" s="21">
        <v>93100</v>
      </c>
      <c r="K110" s="22">
        <v>16.559999999999999</v>
      </c>
      <c r="L110" s="23"/>
      <c r="M110" s="23"/>
      <c r="N110" s="23"/>
      <c r="O110" s="23"/>
      <c r="P110" s="23"/>
      <c r="Q110" s="23"/>
      <c r="R110" s="23"/>
      <c r="S110" s="23"/>
      <c r="T110" s="23"/>
      <c r="U110" s="22"/>
      <c r="V110" s="24">
        <f t="shared" ref="V110" si="25">ROUND(SUM(K110:U110)*J110,0)</f>
        <v>1541736</v>
      </c>
      <c r="W110" s="25">
        <v>0</v>
      </c>
      <c r="X110" s="23">
        <f t="shared" ref="X110" si="26">ROUND(SUM(K110:S110)*W110,0)</f>
        <v>0</v>
      </c>
      <c r="Y110" s="26">
        <f t="shared" ref="Y110" si="27">IF(I110=1,(V110+X110)*$Y$2,0)</f>
        <v>0</v>
      </c>
      <c r="Z110" s="27">
        <f t="shared" ref="Z110" si="28">Y110</f>
        <v>0</v>
      </c>
      <c r="AA110" s="26">
        <f t="shared" ref="AA110" si="29">IF(I110=2,(V110+X110)*$AA$3,0)</f>
        <v>277512.48</v>
      </c>
      <c r="AB110" s="28"/>
      <c r="AC110" s="21">
        <v>0</v>
      </c>
      <c r="AD110" s="21">
        <f t="shared" si="19"/>
        <v>1819248.48</v>
      </c>
      <c r="AE110" s="4"/>
      <c r="AF110" s="2">
        <v>1950</v>
      </c>
      <c r="AG110" s="4">
        <f t="shared" si="20"/>
        <v>91150</v>
      </c>
      <c r="AH110" s="4">
        <v>0</v>
      </c>
      <c r="AI110" s="4">
        <f t="shared" si="21"/>
        <v>91150</v>
      </c>
      <c r="AJ110" s="6"/>
      <c r="AM110" s="4"/>
    </row>
    <row r="111" spans="1:41" s="2" customFormat="1" hidden="1" x14ac:dyDescent="0.25">
      <c r="A111" s="17">
        <v>107</v>
      </c>
      <c r="B111" s="18" t="s">
        <v>304</v>
      </c>
      <c r="C111" s="18" t="s">
        <v>305</v>
      </c>
      <c r="D111" s="19" t="s">
        <v>44</v>
      </c>
      <c r="E111" s="19" t="s">
        <v>45</v>
      </c>
      <c r="F111" s="18" t="s">
        <v>46</v>
      </c>
      <c r="G111" s="18" t="s">
        <v>47</v>
      </c>
      <c r="H111" s="19" t="s">
        <v>155</v>
      </c>
      <c r="I111" s="20">
        <v>2</v>
      </c>
      <c r="J111" s="21">
        <v>93100</v>
      </c>
      <c r="K111" s="22">
        <v>16.77</v>
      </c>
      <c r="L111" s="23"/>
      <c r="M111" s="23"/>
      <c r="N111" s="23"/>
      <c r="O111" s="23"/>
      <c r="P111" s="23"/>
      <c r="Q111" s="23"/>
      <c r="R111" s="23"/>
      <c r="S111" s="23"/>
      <c r="T111" s="23"/>
      <c r="U111" s="23"/>
      <c r="V111" s="24">
        <f>ROUND(SUM(K111:U111)*J111,0)</f>
        <v>1561287</v>
      </c>
      <c r="W111" s="25">
        <v>0</v>
      </c>
      <c r="X111" s="23">
        <f>ROUND(SUM(K111:S111)*W111,0)</f>
        <v>0</v>
      </c>
      <c r="Y111" s="26">
        <f>IF(I111=1,(V111+X111)*$Y$2,0)</f>
        <v>0</v>
      </c>
      <c r="Z111" s="27">
        <f t="shared" si="18"/>
        <v>0</v>
      </c>
      <c r="AA111" s="26">
        <f>IF(I111=2,(V111+X111)*$AA$3,0)</f>
        <v>281031.65999999997</v>
      </c>
      <c r="AB111" s="28"/>
      <c r="AC111" s="21">
        <v>0</v>
      </c>
      <c r="AD111" s="21">
        <f t="shared" si="19"/>
        <v>1842318.66</v>
      </c>
      <c r="AE111" s="4"/>
      <c r="AF111" s="2">
        <v>1950</v>
      </c>
      <c r="AG111" s="4">
        <f t="shared" si="20"/>
        <v>91150</v>
      </c>
      <c r="AH111" s="4">
        <v>0</v>
      </c>
      <c r="AI111" s="4">
        <f t="shared" si="21"/>
        <v>91150</v>
      </c>
      <c r="AJ111" s="6"/>
    </row>
    <row r="112" spans="1:41" s="2" customFormat="1" ht="15" hidden="1" customHeight="1" x14ac:dyDescent="0.25">
      <c r="A112" s="17">
        <v>108</v>
      </c>
      <c r="B112" s="18" t="s">
        <v>306</v>
      </c>
      <c r="C112" s="18" t="s">
        <v>305</v>
      </c>
      <c r="D112" s="19" t="s">
        <v>307</v>
      </c>
      <c r="E112" s="19" t="s">
        <v>115</v>
      </c>
      <c r="F112" s="18" t="s">
        <v>252</v>
      </c>
      <c r="G112" s="18" t="s">
        <v>47</v>
      </c>
      <c r="H112" s="19" t="s">
        <v>178</v>
      </c>
      <c r="I112" s="20">
        <v>1</v>
      </c>
      <c r="J112" s="21">
        <v>39.75</v>
      </c>
      <c r="K112" s="22"/>
      <c r="L112" s="23"/>
      <c r="M112" s="23"/>
      <c r="N112" s="23"/>
      <c r="O112" s="23">
        <v>2000</v>
      </c>
      <c r="P112" s="23"/>
      <c r="Q112" s="23"/>
      <c r="R112" s="23"/>
      <c r="S112" s="23"/>
      <c r="T112" s="23"/>
      <c r="U112" s="23"/>
      <c r="V112" s="24">
        <f>ROUND(SUM(K112:U112)*J112,0)</f>
        <v>79500</v>
      </c>
      <c r="W112" s="25">
        <v>0</v>
      </c>
      <c r="X112" s="23">
        <f>ROUND(SUM(K112:S112)*W112,0)</f>
        <v>0</v>
      </c>
      <c r="Y112" s="26">
        <f>IF(I112=1,(V112+X112)*$Y$2,0)</f>
        <v>7155</v>
      </c>
      <c r="Z112" s="27">
        <f>Y112</f>
        <v>7155</v>
      </c>
      <c r="AA112" s="26">
        <f>IF(I112=2,(V112+X112)*$AA$3,0)</f>
        <v>0</v>
      </c>
      <c r="AB112" s="28"/>
      <c r="AC112" s="21">
        <v>0</v>
      </c>
      <c r="AD112" s="21">
        <f t="shared" si="19"/>
        <v>93810</v>
      </c>
      <c r="AE112" s="4"/>
      <c r="AF112" s="2">
        <v>1</v>
      </c>
      <c r="AG112" s="4">
        <f t="shared" si="20"/>
        <v>38.75</v>
      </c>
      <c r="AH112" s="4">
        <v>0</v>
      </c>
      <c r="AI112" s="4">
        <f t="shared" si="21"/>
        <v>38.75</v>
      </c>
      <c r="AJ112" s="6"/>
    </row>
    <row r="113" spans="1:41" s="2" customFormat="1" hidden="1" x14ac:dyDescent="0.25">
      <c r="A113" s="17">
        <v>109</v>
      </c>
      <c r="B113" s="18" t="s">
        <v>308</v>
      </c>
      <c r="C113" s="18" t="s">
        <v>309</v>
      </c>
      <c r="D113" s="19" t="s">
        <v>44</v>
      </c>
      <c r="E113" s="19" t="s">
        <v>45</v>
      </c>
      <c r="F113" s="18" t="s">
        <v>46</v>
      </c>
      <c r="G113" s="18" t="s">
        <v>47</v>
      </c>
      <c r="H113" s="19" t="s">
        <v>48</v>
      </c>
      <c r="I113" s="20">
        <v>2</v>
      </c>
      <c r="J113" s="21">
        <v>93100</v>
      </c>
      <c r="K113" s="22">
        <v>16.350000000000001</v>
      </c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4">
        <f>ROUND(SUM(K113:U113)*J113,0)</f>
        <v>1522185</v>
      </c>
      <c r="W113" s="25">
        <v>0</v>
      </c>
      <c r="X113" s="23">
        <f>ROUND(SUM(K113:S113)*W113,0)</f>
        <v>0</v>
      </c>
      <c r="Y113" s="26">
        <f>IF(I113=1,(V113+X113)*$Y$2,0)</f>
        <v>0</v>
      </c>
      <c r="Z113" s="27">
        <f>Y113</f>
        <v>0</v>
      </c>
      <c r="AA113" s="26">
        <f>IF(I113=2,(V113+X113)*$AA$3,0)</f>
        <v>273993.3</v>
      </c>
      <c r="AB113" s="28"/>
      <c r="AC113" s="21">
        <v>0</v>
      </c>
      <c r="AD113" s="21">
        <f t="shared" si="19"/>
        <v>1796178.3</v>
      </c>
      <c r="AE113" s="4"/>
      <c r="AF113" s="2">
        <v>1950</v>
      </c>
      <c r="AG113" s="4">
        <f t="shared" si="20"/>
        <v>91150</v>
      </c>
      <c r="AH113" s="4">
        <v>0</v>
      </c>
      <c r="AI113" s="4">
        <f t="shared" si="21"/>
        <v>91150</v>
      </c>
      <c r="AJ113" s="6"/>
    </row>
    <row r="114" spans="1:41" s="2" customFormat="1" ht="15" hidden="1" customHeight="1" x14ac:dyDescent="0.25">
      <c r="A114" s="17">
        <v>110</v>
      </c>
      <c r="B114" s="18" t="s">
        <v>310</v>
      </c>
      <c r="C114" s="18" t="s">
        <v>309</v>
      </c>
      <c r="D114" s="18" t="s">
        <v>311</v>
      </c>
      <c r="E114" s="18" t="s">
        <v>79</v>
      </c>
      <c r="F114" s="18" t="s">
        <v>46</v>
      </c>
      <c r="G114" s="18" t="s">
        <v>47</v>
      </c>
      <c r="H114" s="19" t="s">
        <v>94</v>
      </c>
      <c r="I114" s="20">
        <v>2</v>
      </c>
      <c r="J114" s="21">
        <v>37</v>
      </c>
      <c r="K114" s="22"/>
      <c r="L114" s="23"/>
      <c r="M114" s="23"/>
      <c r="N114" s="23"/>
      <c r="O114" s="23">
        <v>11000</v>
      </c>
      <c r="P114" s="23"/>
      <c r="Q114" s="23"/>
      <c r="R114" s="23"/>
      <c r="S114" s="23"/>
      <c r="T114" s="23"/>
      <c r="U114" s="23"/>
      <c r="V114" s="24">
        <f t="shared" si="22"/>
        <v>407000</v>
      </c>
      <c r="W114" s="25">
        <v>0</v>
      </c>
      <c r="X114" s="23">
        <f t="shared" ref="X114:X124" si="30">ROUND(SUM(K114:S114)*W114,0)</f>
        <v>0</v>
      </c>
      <c r="Y114" s="26">
        <f t="shared" si="23"/>
        <v>0</v>
      </c>
      <c r="Z114" s="27">
        <f t="shared" si="18"/>
        <v>0</v>
      </c>
      <c r="AA114" s="26">
        <f t="shared" si="24"/>
        <v>73260</v>
      </c>
      <c r="AB114" s="28"/>
      <c r="AC114" s="21">
        <v>0</v>
      </c>
      <c r="AD114" s="21">
        <f t="shared" si="19"/>
        <v>480260</v>
      </c>
      <c r="AE114" s="4"/>
      <c r="AG114" s="4">
        <f t="shared" si="20"/>
        <v>37</v>
      </c>
      <c r="AH114" s="4">
        <v>0</v>
      </c>
      <c r="AI114" s="4">
        <f t="shared" si="21"/>
        <v>37</v>
      </c>
      <c r="AJ114" s="6"/>
    </row>
    <row r="115" spans="1:41" s="2" customFormat="1" ht="15" hidden="1" customHeight="1" x14ac:dyDescent="0.25">
      <c r="A115" s="17">
        <v>111</v>
      </c>
      <c r="B115" s="18" t="s">
        <v>312</v>
      </c>
      <c r="C115" s="18" t="s">
        <v>309</v>
      </c>
      <c r="D115" s="19" t="s">
        <v>73</v>
      </c>
      <c r="E115" s="19" t="s">
        <v>204</v>
      </c>
      <c r="F115" s="18" t="s">
        <v>46</v>
      </c>
      <c r="G115" s="18" t="s">
        <v>47</v>
      </c>
      <c r="H115" s="19" t="s">
        <v>85</v>
      </c>
      <c r="I115" s="20">
        <v>2</v>
      </c>
      <c r="J115" s="21">
        <v>60813</v>
      </c>
      <c r="K115" s="22">
        <v>19.649999999999999</v>
      </c>
      <c r="L115" s="23"/>
      <c r="M115" s="23"/>
      <c r="N115" s="23"/>
      <c r="O115" s="23"/>
      <c r="P115" s="23"/>
      <c r="Q115" s="23"/>
      <c r="R115" s="23"/>
      <c r="S115" s="23"/>
      <c r="T115" s="23"/>
      <c r="U115" s="23"/>
      <c r="V115" s="24">
        <f t="shared" si="22"/>
        <v>1194975</v>
      </c>
      <c r="W115" s="25">
        <v>0</v>
      </c>
      <c r="X115" s="23">
        <f t="shared" si="30"/>
        <v>0</v>
      </c>
      <c r="Y115" s="26">
        <f t="shared" si="23"/>
        <v>0</v>
      </c>
      <c r="Z115" s="27">
        <f t="shared" si="18"/>
        <v>0</v>
      </c>
      <c r="AA115" s="26">
        <f t="shared" si="24"/>
        <v>215095.5</v>
      </c>
      <c r="AB115" s="28"/>
      <c r="AC115" s="21">
        <v>0.53</v>
      </c>
      <c r="AD115" s="21">
        <f t="shared" si="19"/>
        <v>1410071.03</v>
      </c>
      <c r="AE115" s="4"/>
      <c r="AF115" s="2">
        <v>1600</v>
      </c>
      <c r="AG115" s="4">
        <f t="shared" si="20"/>
        <v>59213</v>
      </c>
      <c r="AH115" s="4">
        <v>0</v>
      </c>
      <c r="AI115" s="4">
        <f t="shared" si="21"/>
        <v>59213</v>
      </c>
      <c r="AJ115" s="6"/>
      <c r="AM115" s="4"/>
    </row>
    <row r="116" spans="1:41" s="2" customFormat="1" hidden="1" x14ac:dyDescent="0.25">
      <c r="A116" s="17">
        <v>112</v>
      </c>
      <c r="B116" s="18" t="s">
        <v>313</v>
      </c>
      <c r="C116" s="18" t="s">
        <v>309</v>
      </c>
      <c r="D116" s="19" t="s">
        <v>53</v>
      </c>
      <c r="E116" s="19" t="s">
        <v>314</v>
      </c>
      <c r="F116" s="18"/>
      <c r="G116" s="18" t="s">
        <v>47</v>
      </c>
      <c r="H116" s="19" t="s">
        <v>315</v>
      </c>
      <c r="I116" s="20">
        <v>2</v>
      </c>
      <c r="J116" s="21">
        <v>76.299000000000007</v>
      </c>
      <c r="K116" s="22"/>
      <c r="L116" s="23"/>
      <c r="M116" s="23"/>
      <c r="N116" s="23"/>
      <c r="O116" s="23"/>
      <c r="P116" s="23"/>
      <c r="Q116" s="23"/>
      <c r="R116" s="23">
        <v>952.5</v>
      </c>
      <c r="S116" s="23"/>
      <c r="T116" s="23"/>
      <c r="U116" s="23"/>
      <c r="V116" s="24">
        <f t="shared" si="22"/>
        <v>72675</v>
      </c>
      <c r="W116" s="25">
        <v>0</v>
      </c>
      <c r="X116" s="23">
        <f t="shared" si="30"/>
        <v>0</v>
      </c>
      <c r="Y116" s="26">
        <f t="shared" si="23"/>
        <v>0</v>
      </c>
      <c r="Z116" s="27">
        <f t="shared" si="18"/>
        <v>0</v>
      </c>
      <c r="AA116" s="26">
        <f t="shared" si="24"/>
        <v>13081.5</v>
      </c>
      <c r="AB116" s="28"/>
      <c r="AC116" s="21">
        <v>0</v>
      </c>
      <c r="AD116" s="21">
        <f t="shared" si="19"/>
        <v>85756.5</v>
      </c>
      <c r="AE116" s="4" t="s">
        <v>90</v>
      </c>
      <c r="AG116" s="4">
        <f t="shared" si="20"/>
        <v>76.299000000000007</v>
      </c>
      <c r="AH116" s="4">
        <v>0</v>
      </c>
      <c r="AI116" s="4">
        <f t="shared" si="21"/>
        <v>76.299000000000007</v>
      </c>
      <c r="AJ116" s="6"/>
    </row>
    <row r="117" spans="1:41" s="2" customFormat="1" hidden="1" x14ac:dyDescent="0.25">
      <c r="A117" s="17">
        <v>113</v>
      </c>
      <c r="B117" s="18" t="s">
        <v>316</v>
      </c>
      <c r="C117" s="18" t="s">
        <v>309</v>
      </c>
      <c r="D117" s="19" t="s">
        <v>53</v>
      </c>
      <c r="E117" s="19" t="s">
        <v>317</v>
      </c>
      <c r="F117" s="18"/>
      <c r="G117" s="18" t="s">
        <v>47</v>
      </c>
      <c r="H117" s="19" t="s">
        <v>315</v>
      </c>
      <c r="I117" s="20">
        <v>2</v>
      </c>
      <c r="J117" s="21">
        <v>66115</v>
      </c>
      <c r="K117" s="22"/>
      <c r="L117" s="23">
        <v>0.4</v>
      </c>
      <c r="M117" s="23"/>
      <c r="N117" s="23"/>
      <c r="O117" s="23"/>
      <c r="P117" s="23"/>
      <c r="Q117" s="23"/>
      <c r="R117" s="23"/>
      <c r="S117" s="23"/>
      <c r="T117" s="23"/>
      <c r="U117" s="23"/>
      <c r="V117" s="24">
        <f t="shared" si="22"/>
        <v>26446</v>
      </c>
      <c r="W117" s="25">
        <v>0</v>
      </c>
      <c r="X117" s="23">
        <f t="shared" si="30"/>
        <v>0</v>
      </c>
      <c r="Y117" s="26">
        <f t="shared" si="23"/>
        <v>0</v>
      </c>
      <c r="Z117" s="27">
        <f t="shared" si="18"/>
        <v>0</v>
      </c>
      <c r="AA117" s="26">
        <f t="shared" si="24"/>
        <v>4760.28</v>
      </c>
      <c r="AB117" s="28"/>
      <c r="AC117" s="21">
        <v>0</v>
      </c>
      <c r="AD117" s="21">
        <f t="shared" si="19"/>
        <v>31206.28</v>
      </c>
      <c r="AE117" s="4" t="s">
        <v>66</v>
      </c>
      <c r="AG117" s="4">
        <f t="shared" si="20"/>
        <v>66115</v>
      </c>
      <c r="AH117" s="4">
        <v>0</v>
      </c>
      <c r="AI117" s="4">
        <f t="shared" si="21"/>
        <v>66115</v>
      </c>
      <c r="AJ117" s="6"/>
    </row>
    <row r="118" spans="1:41" s="2" customFormat="1" ht="15" hidden="1" customHeight="1" x14ac:dyDescent="0.25">
      <c r="A118" s="17">
        <v>114</v>
      </c>
      <c r="B118" s="18" t="s">
        <v>318</v>
      </c>
      <c r="C118" s="18" t="s">
        <v>309</v>
      </c>
      <c r="D118" s="19" t="s">
        <v>319</v>
      </c>
      <c r="E118" s="19" t="s">
        <v>320</v>
      </c>
      <c r="F118" s="18" t="s">
        <v>46</v>
      </c>
      <c r="G118" s="18" t="s">
        <v>47</v>
      </c>
      <c r="H118" s="19" t="s">
        <v>150</v>
      </c>
      <c r="I118" s="20">
        <v>2</v>
      </c>
      <c r="J118" s="21">
        <v>52.97</v>
      </c>
      <c r="K118" s="22"/>
      <c r="L118" s="23"/>
      <c r="M118" s="23"/>
      <c r="N118" s="23"/>
      <c r="O118" s="23">
        <v>4000</v>
      </c>
      <c r="P118" s="23"/>
      <c r="Q118" s="23"/>
      <c r="R118" s="23"/>
      <c r="S118" s="23"/>
      <c r="T118" s="23"/>
      <c r="U118" s="23"/>
      <c r="V118" s="24">
        <f t="shared" si="22"/>
        <v>211880</v>
      </c>
      <c r="W118" s="25">
        <v>0</v>
      </c>
      <c r="X118" s="23">
        <f t="shared" si="30"/>
        <v>0</v>
      </c>
      <c r="Y118" s="26">
        <f t="shared" si="23"/>
        <v>0</v>
      </c>
      <c r="Z118" s="27">
        <f t="shared" si="18"/>
        <v>0</v>
      </c>
      <c r="AA118" s="26">
        <f t="shared" si="24"/>
        <v>38138.400000000001</v>
      </c>
      <c r="AB118" s="28"/>
      <c r="AC118" s="21">
        <v>0</v>
      </c>
      <c r="AD118" s="21">
        <f t="shared" si="19"/>
        <v>250018.4</v>
      </c>
      <c r="AE118" s="4" t="s">
        <v>124</v>
      </c>
      <c r="AG118" s="4">
        <f t="shared" si="20"/>
        <v>52.97</v>
      </c>
      <c r="AH118" s="4">
        <v>0</v>
      </c>
      <c r="AI118" s="4">
        <f t="shared" si="21"/>
        <v>52.97</v>
      </c>
      <c r="AJ118" s="6"/>
    </row>
    <row r="119" spans="1:41" s="2" customFormat="1" ht="15" hidden="1" customHeight="1" x14ac:dyDescent="0.25">
      <c r="A119" s="17">
        <v>115</v>
      </c>
      <c r="B119" s="18" t="s">
        <v>321</v>
      </c>
      <c r="C119" s="18" t="s">
        <v>309</v>
      </c>
      <c r="D119" s="19" t="s">
        <v>68</v>
      </c>
      <c r="E119" s="19" t="s">
        <v>322</v>
      </c>
      <c r="F119" s="18" t="s">
        <v>46</v>
      </c>
      <c r="G119" s="18" t="s">
        <v>70</v>
      </c>
      <c r="H119" s="19" t="s">
        <v>71</v>
      </c>
      <c r="I119" s="20">
        <v>1</v>
      </c>
      <c r="J119" s="21">
        <v>39.5</v>
      </c>
      <c r="K119" s="22"/>
      <c r="L119" s="23"/>
      <c r="M119" s="23"/>
      <c r="N119" s="23"/>
      <c r="O119" s="23">
        <v>1000</v>
      </c>
      <c r="P119" s="23"/>
      <c r="Q119" s="23"/>
      <c r="R119" s="23"/>
      <c r="S119" s="23"/>
      <c r="T119" s="23"/>
      <c r="U119" s="23"/>
      <c r="V119" s="24">
        <f t="shared" si="22"/>
        <v>39500</v>
      </c>
      <c r="W119" s="25">
        <v>0</v>
      </c>
      <c r="X119" s="23">
        <f t="shared" si="30"/>
        <v>0</v>
      </c>
      <c r="Y119" s="26">
        <f t="shared" si="23"/>
        <v>3555</v>
      </c>
      <c r="Z119" s="27">
        <f t="shared" si="18"/>
        <v>3555</v>
      </c>
      <c r="AA119" s="26">
        <f t="shared" si="24"/>
        <v>0</v>
      </c>
      <c r="AB119" s="28"/>
      <c r="AC119" s="21">
        <v>0</v>
      </c>
      <c r="AD119" s="21">
        <f t="shared" si="19"/>
        <v>46610</v>
      </c>
      <c r="AE119" s="4"/>
      <c r="AG119" s="4">
        <f t="shared" si="20"/>
        <v>39.5</v>
      </c>
      <c r="AH119" s="4">
        <v>0</v>
      </c>
      <c r="AI119" s="4">
        <f t="shared" si="21"/>
        <v>39.5</v>
      </c>
      <c r="AJ119" s="6"/>
    </row>
    <row r="120" spans="1:41" s="2" customFormat="1" ht="15" hidden="1" customHeight="1" x14ac:dyDescent="0.25">
      <c r="A120" s="17">
        <v>116</v>
      </c>
      <c r="B120" s="18" t="s">
        <v>323</v>
      </c>
      <c r="C120" s="18" t="s">
        <v>324</v>
      </c>
      <c r="D120" s="19" t="s">
        <v>44</v>
      </c>
      <c r="E120" s="19" t="s">
        <v>45</v>
      </c>
      <c r="F120" s="18" t="s">
        <v>46</v>
      </c>
      <c r="G120" s="18" t="s">
        <v>47</v>
      </c>
      <c r="H120" s="19" t="s">
        <v>111</v>
      </c>
      <c r="I120" s="20">
        <v>2</v>
      </c>
      <c r="J120" s="21">
        <v>94230</v>
      </c>
      <c r="K120" s="22">
        <v>16.489999999999998</v>
      </c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4">
        <f t="shared" si="22"/>
        <v>1553853</v>
      </c>
      <c r="W120" s="25">
        <v>0</v>
      </c>
      <c r="X120" s="23">
        <f t="shared" si="30"/>
        <v>0</v>
      </c>
      <c r="Y120" s="26">
        <f t="shared" si="23"/>
        <v>0</v>
      </c>
      <c r="Z120" s="27">
        <f t="shared" si="18"/>
        <v>0</v>
      </c>
      <c r="AA120" s="26">
        <f t="shared" si="24"/>
        <v>279693.53999999998</v>
      </c>
      <c r="AB120" s="28"/>
      <c r="AC120" s="21">
        <v>0</v>
      </c>
      <c r="AD120" s="21">
        <f t="shared" si="19"/>
        <v>1833546.54</v>
      </c>
      <c r="AE120" s="4"/>
      <c r="AF120" s="2">
        <v>1950</v>
      </c>
      <c r="AG120" s="4">
        <f t="shared" si="20"/>
        <v>92280</v>
      </c>
      <c r="AH120" s="4">
        <v>0</v>
      </c>
      <c r="AI120" s="4">
        <f t="shared" si="21"/>
        <v>92280</v>
      </c>
      <c r="AJ120" s="6"/>
      <c r="AM120" s="4"/>
    </row>
    <row r="121" spans="1:41" s="2" customFormat="1" ht="15" hidden="1" customHeight="1" x14ac:dyDescent="0.25">
      <c r="A121" s="17">
        <v>117</v>
      </c>
      <c r="B121" s="18" t="s">
        <v>325</v>
      </c>
      <c r="C121" s="18" t="s">
        <v>324</v>
      </c>
      <c r="D121" s="19" t="s">
        <v>114</v>
      </c>
      <c r="E121" s="19" t="s">
        <v>326</v>
      </c>
      <c r="F121" s="18" t="s">
        <v>46</v>
      </c>
      <c r="G121" s="18" t="s">
        <v>47</v>
      </c>
      <c r="H121" s="19" t="s">
        <v>80</v>
      </c>
      <c r="I121" s="20">
        <v>1</v>
      </c>
      <c r="J121" s="21">
        <v>36.5</v>
      </c>
      <c r="K121" s="21"/>
      <c r="L121" s="23"/>
      <c r="M121" s="23"/>
      <c r="N121" s="23"/>
      <c r="O121" s="23">
        <v>5000</v>
      </c>
      <c r="P121" s="23"/>
      <c r="Q121" s="23"/>
      <c r="R121" s="23"/>
      <c r="S121" s="23"/>
      <c r="T121" s="23"/>
      <c r="U121" s="23"/>
      <c r="V121" s="24">
        <f t="shared" si="22"/>
        <v>182500</v>
      </c>
      <c r="W121" s="25">
        <v>0</v>
      </c>
      <c r="X121" s="23">
        <f t="shared" si="30"/>
        <v>0</v>
      </c>
      <c r="Y121" s="26">
        <f t="shared" si="23"/>
        <v>16425</v>
      </c>
      <c r="Z121" s="27">
        <f t="shared" si="18"/>
        <v>16425</v>
      </c>
      <c r="AA121" s="26">
        <f t="shared" si="24"/>
        <v>0</v>
      </c>
      <c r="AB121" s="28"/>
      <c r="AC121" s="21">
        <v>0</v>
      </c>
      <c r="AD121" s="21">
        <f t="shared" si="19"/>
        <v>215350</v>
      </c>
      <c r="AE121" s="4"/>
      <c r="AF121" s="2">
        <v>0.75</v>
      </c>
      <c r="AG121" s="4">
        <f t="shared" si="20"/>
        <v>35.75</v>
      </c>
      <c r="AH121" s="4">
        <v>0</v>
      </c>
      <c r="AI121" s="4">
        <f t="shared" si="21"/>
        <v>35.75</v>
      </c>
      <c r="AJ121" s="6"/>
    </row>
    <row r="122" spans="1:41" s="2" customFormat="1" ht="15" hidden="1" customHeight="1" x14ac:dyDescent="0.25">
      <c r="A122" s="17">
        <v>118</v>
      </c>
      <c r="B122" s="18" t="s">
        <v>327</v>
      </c>
      <c r="C122" s="18" t="s">
        <v>328</v>
      </c>
      <c r="D122" s="19" t="s">
        <v>44</v>
      </c>
      <c r="E122" s="19" t="s">
        <v>45</v>
      </c>
      <c r="F122" s="18" t="s">
        <v>46</v>
      </c>
      <c r="G122" s="18" t="s">
        <v>47</v>
      </c>
      <c r="H122" s="19" t="s">
        <v>133</v>
      </c>
      <c r="I122" s="20">
        <v>2</v>
      </c>
      <c r="J122" s="21">
        <v>94230</v>
      </c>
      <c r="K122" s="22">
        <v>16.600000000000001</v>
      </c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4">
        <f t="shared" si="22"/>
        <v>1564218</v>
      </c>
      <c r="W122" s="25">
        <v>0</v>
      </c>
      <c r="X122" s="23">
        <f t="shared" si="30"/>
        <v>0</v>
      </c>
      <c r="Y122" s="26">
        <f t="shared" si="23"/>
        <v>0</v>
      </c>
      <c r="Z122" s="27">
        <f t="shared" si="18"/>
        <v>0</v>
      </c>
      <c r="AA122" s="26">
        <f t="shared" si="24"/>
        <v>281559.24</v>
      </c>
      <c r="AB122" s="28"/>
      <c r="AC122" s="21">
        <v>0</v>
      </c>
      <c r="AD122" s="21">
        <f t="shared" si="19"/>
        <v>1845777.24</v>
      </c>
      <c r="AE122" s="4"/>
      <c r="AF122" s="2">
        <v>1950</v>
      </c>
      <c r="AG122" s="4">
        <f t="shared" si="20"/>
        <v>92280</v>
      </c>
      <c r="AH122" s="4">
        <v>0</v>
      </c>
      <c r="AI122" s="4">
        <f t="shared" si="21"/>
        <v>92280</v>
      </c>
      <c r="AJ122" s="6"/>
    </row>
    <row r="123" spans="1:41" s="2" customFormat="1" ht="15" hidden="1" customHeight="1" x14ac:dyDescent="0.25">
      <c r="A123" s="17">
        <v>119</v>
      </c>
      <c r="B123" s="18" t="s">
        <v>329</v>
      </c>
      <c r="C123" s="18" t="s">
        <v>328</v>
      </c>
      <c r="D123" s="19" t="s">
        <v>53</v>
      </c>
      <c r="E123" s="19" t="s">
        <v>103</v>
      </c>
      <c r="F123" s="18"/>
      <c r="G123" s="18" t="s">
        <v>47</v>
      </c>
      <c r="H123" s="19" t="s">
        <v>330</v>
      </c>
      <c r="I123" s="20">
        <v>2</v>
      </c>
      <c r="J123" s="21">
        <v>120</v>
      </c>
      <c r="K123" s="22"/>
      <c r="L123" s="23"/>
      <c r="M123" s="23"/>
      <c r="N123" s="23"/>
      <c r="O123" s="23"/>
      <c r="P123" s="23"/>
      <c r="Q123" s="23"/>
      <c r="R123" s="23">
        <v>100</v>
      </c>
      <c r="S123" s="23"/>
      <c r="T123" s="23"/>
      <c r="U123" s="23"/>
      <c r="V123" s="24">
        <f t="shared" si="22"/>
        <v>12000</v>
      </c>
      <c r="W123" s="25">
        <v>0</v>
      </c>
      <c r="X123" s="23">
        <f t="shared" si="30"/>
        <v>0</v>
      </c>
      <c r="Y123" s="26">
        <f t="shared" si="23"/>
        <v>0</v>
      </c>
      <c r="Z123" s="27">
        <f t="shared" si="18"/>
        <v>0</v>
      </c>
      <c r="AA123" s="26">
        <f t="shared" si="24"/>
        <v>2160</v>
      </c>
      <c r="AB123" s="28"/>
      <c r="AC123" s="21">
        <v>0</v>
      </c>
      <c r="AD123" s="21">
        <f t="shared" si="19"/>
        <v>14160</v>
      </c>
      <c r="AE123" s="4"/>
      <c r="AG123" s="4">
        <f t="shared" si="20"/>
        <v>120</v>
      </c>
      <c r="AH123" s="4">
        <v>0</v>
      </c>
      <c r="AI123" s="4">
        <f t="shared" si="21"/>
        <v>120</v>
      </c>
      <c r="AJ123" s="6"/>
      <c r="AL123" s="4"/>
      <c r="AO123" s="4"/>
    </row>
    <row r="124" spans="1:41" s="2" customFormat="1" ht="15" hidden="1" customHeight="1" x14ac:dyDescent="0.25">
      <c r="A124" s="17">
        <v>120</v>
      </c>
      <c r="B124" s="18" t="s">
        <v>331</v>
      </c>
      <c r="C124" s="31" t="s">
        <v>332</v>
      </c>
      <c r="D124" s="19" t="s">
        <v>44</v>
      </c>
      <c r="E124" s="19" t="s">
        <v>45</v>
      </c>
      <c r="F124" s="18" t="s">
        <v>46</v>
      </c>
      <c r="G124" s="18" t="s">
        <v>47</v>
      </c>
      <c r="H124" s="19" t="s">
        <v>82</v>
      </c>
      <c r="I124" s="20">
        <v>2</v>
      </c>
      <c r="J124" s="21">
        <v>94230</v>
      </c>
      <c r="K124" s="22">
        <v>16.79</v>
      </c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4">
        <f t="shared" si="22"/>
        <v>1582122</v>
      </c>
      <c r="W124" s="25">
        <v>0</v>
      </c>
      <c r="X124" s="23">
        <f t="shared" si="30"/>
        <v>0</v>
      </c>
      <c r="Y124" s="26">
        <f t="shared" si="23"/>
        <v>0</v>
      </c>
      <c r="Z124" s="27">
        <f t="shared" si="18"/>
        <v>0</v>
      </c>
      <c r="AA124" s="26">
        <f t="shared" si="24"/>
        <v>284781.95999999996</v>
      </c>
      <c r="AB124" s="28"/>
      <c r="AC124" s="21">
        <v>0</v>
      </c>
      <c r="AD124" s="21">
        <f t="shared" si="19"/>
        <v>1866903.96</v>
      </c>
      <c r="AE124" s="4"/>
      <c r="AG124" s="4">
        <f t="shared" si="20"/>
        <v>94230</v>
      </c>
      <c r="AH124" s="4">
        <v>0</v>
      </c>
      <c r="AI124" s="4">
        <f t="shared" si="21"/>
        <v>94230</v>
      </c>
      <c r="AJ124" s="6"/>
      <c r="AM124" s="4"/>
    </row>
    <row r="125" spans="1:41" s="2" customFormat="1" ht="15" hidden="1" customHeight="1" x14ac:dyDescent="0.25">
      <c r="A125" s="17">
        <v>121</v>
      </c>
      <c r="B125" s="18" t="s">
        <v>333</v>
      </c>
      <c r="C125" s="31" t="s">
        <v>332</v>
      </c>
      <c r="D125" s="19" t="s">
        <v>334</v>
      </c>
      <c r="E125" s="19" t="s">
        <v>335</v>
      </c>
      <c r="F125" s="18" t="s">
        <v>46</v>
      </c>
      <c r="G125" s="18" t="s">
        <v>47</v>
      </c>
      <c r="H125" s="19" t="s">
        <v>336</v>
      </c>
      <c r="I125" s="20">
        <v>1</v>
      </c>
      <c r="J125" s="21">
        <v>57.21</v>
      </c>
      <c r="K125" s="22"/>
      <c r="L125" s="23"/>
      <c r="M125" s="23"/>
      <c r="N125" s="23"/>
      <c r="O125" s="23">
        <v>200</v>
      </c>
      <c r="P125" s="23"/>
      <c r="Q125" s="23"/>
      <c r="R125" s="23"/>
      <c r="S125" s="23"/>
      <c r="T125" s="23"/>
      <c r="U125" s="23"/>
      <c r="V125" s="24">
        <f t="shared" si="22"/>
        <v>11442</v>
      </c>
      <c r="W125" s="25">
        <v>0</v>
      </c>
      <c r="X125" s="23">
        <f t="shared" si="17"/>
        <v>0</v>
      </c>
      <c r="Y125" s="26">
        <f t="shared" si="23"/>
        <v>1029.78</v>
      </c>
      <c r="Z125" s="27">
        <f t="shared" si="18"/>
        <v>1029.78</v>
      </c>
      <c r="AA125" s="26">
        <f t="shared" si="24"/>
        <v>0</v>
      </c>
      <c r="AB125" s="28"/>
      <c r="AC125" s="21">
        <v>0</v>
      </c>
      <c r="AD125" s="21">
        <f t="shared" si="19"/>
        <v>13501.56</v>
      </c>
      <c r="AE125" s="4" t="s">
        <v>124</v>
      </c>
      <c r="AG125" s="4">
        <f t="shared" si="20"/>
        <v>57.21</v>
      </c>
      <c r="AH125" s="4">
        <v>0</v>
      </c>
      <c r="AI125" s="4">
        <f t="shared" si="21"/>
        <v>57.21</v>
      </c>
      <c r="AJ125" s="6"/>
      <c r="AL125" s="4"/>
      <c r="AO125" s="4"/>
    </row>
    <row r="126" spans="1:41" s="2" customFormat="1" ht="15" hidden="1" customHeight="1" x14ac:dyDescent="0.25">
      <c r="A126" s="17">
        <v>122</v>
      </c>
      <c r="B126" s="18" t="s">
        <v>337</v>
      </c>
      <c r="C126" s="31" t="s">
        <v>338</v>
      </c>
      <c r="D126" s="19" t="s">
        <v>44</v>
      </c>
      <c r="E126" s="19" t="s">
        <v>45</v>
      </c>
      <c r="F126" s="18" t="s">
        <v>46</v>
      </c>
      <c r="G126" s="18" t="s">
        <v>47</v>
      </c>
      <c r="H126" s="19" t="s">
        <v>111</v>
      </c>
      <c r="I126" s="20">
        <v>2</v>
      </c>
      <c r="J126" s="21">
        <v>94230</v>
      </c>
      <c r="K126" s="22">
        <v>16.350000000000001</v>
      </c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1">
        <f>ROUND(SUM(K126:U126)*J126,0)</f>
        <v>1540661</v>
      </c>
      <c r="W126" s="23">
        <v>0</v>
      </c>
      <c r="X126" s="23">
        <f t="shared" si="17"/>
        <v>0</v>
      </c>
      <c r="Y126" s="26">
        <f>IF(I126=1,(V126+X126)*$Y$2,0)</f>
        <v>0</v>
      </c>
      <c r="Z126" s="27">
        <f t="shared" si="18"/>
        <v>0</v>
      </c>
      <c r="AA126" s="26">
        <f>IF(I126=2,(V126+X126)*$AA$3,0)</f>
        <v>277318.98</v>
      </c>
      <c r="AB126" s="28"/>
      <c r="AC126" s="21">
        <v>-0.59</v>
      </c>
      <c r="AD126" s="21">
        <f t="shared" si="19"/>
        <v>1817979.39</v>
      </c>
      <c r="AE126" s="4"/>
      <c r="AG126" s="4">
        <f t="shared" si="20"/>
        <v>94230</v>
      </c>
      <c r="AH126" s="4">
        <v>0</v>
      </c>
      <c r="AI126" s="4">
        <f t="shared" si="21"/>
        <v>94230</v>
      </c>
      <c r="AJ126" s="6"/>
      <c r="AM126" s="4"/>
    </row>
    <row r="127" spans="1:41" s="2" customFormat="1" ht="15" hidden="1" customHeight="1" x14ac:dyDescent="0.25">
      <c r="A127" s="17">
        <v>123</v>
      </c>
      <c r="B127" s="18" t="s">
        <v>339</v>
      </c>
      <c r="C127" s="31" t="s">
        <v>338</v>
      </c>
      <c r="D127" s="19" t="s">
        <v>117</v>
      </c>
      <c r="E127" s="19" t="s">
        <v>60</v>
      </c>
      <c r="F127" s="18" t="s">
        <v>46</v>
      </c>
      <c r="G127" s="19" t="s">
        <v>47</v>
      </c>
      <c r="H127" s="19" t="s">
        <v>61</v>
      </c>
      <c r="I127" s="20">
        <v>1</v>
      </c>
      <c r="J127" s="21">
        <v>39.5</v>
      </c>
      <c r="K127" s="22"/>
      <c r="L127" s="23"/>
      <c r="M127" s="23"/>
      <c r="N127" s="23"/>
      <c r="O127" s="23">
        <v>1000</v>
      </c>
      <c r="P127" s="23"/>
      <c r="Q127" s="23"/>
      <c r="R127" s="23"/>
      <c r="S127" s="23"/>
      <c r="T127" s="23"/>
      <c r="U127" s="23"/>
      <c r="V127" s="21">
        <f>ROUND(SUM(K127:U127)*J127,0)</f>
        <v>39500</v>
      </c>
      <c r="W127" s="23">
        <v>0</v>
      </c>
      <c r="X127" s="23">
        <f t="shared" si="17"/>
        <v>0</v>
      </c>
      <c r="Y127" s="26">
        <f>IF(I127=1,(V127+X127)*$Y$2,0)</f>
        <v>3555</v>
      </c>
      <c r="Z127" s="27">
        <f t="shared" si="18"/>
        <v>3555</v>
      </c>
      <c r="AA127" s="26">
        <f>IF(I127=2,(V127+X127)*$AA$3,0)</f>
        <v>0</v>
      </c>
      <c r="AB127" s="28"/>
      <c r="AC127" s="21">
        <v>0</v>
      </c>
      <c r="AD127" s="21">
        <f t="shared" si="19"/>
        <v>46610</v>
      </c>
      <c r="AE127" s="4"/>
      <c r="AG127" s="4">
        <f t="shared" si="20"/>
        <v>39.5</v>
      </c>
      <c r="AH127" s="4">
        <v>0</v>
      </c>
      <c r="AI127" s="4">
        <f t="shared" si="21"/>
        <v>39.5</v>
      </c>
      <c r="AJ127" s="6"/>
      <c r="AM127" s="4"/>
    </row>
    <row r="128" spans="1:41" s="2" customFormat="1" ht="15" hidden="1" customHeight="1" x14ac:dyDescent="0.25">
      <c r="A128" s="17">
        <v>124</v>
      </c>
      <c r="B128" s="18" t="s">
        <v>340</v>
      </c>
      <c r="C128" s="31" t="s">
        <v>338</v>
      </c>
      <c r="D128" s="19" t="s">
        <v>311</v>
      </c>
      <c r="E128" s="19" t="s">
        <v>79</v>
      </c>
      <c r="F128" s="18" t="s">
        <v>46</v>
      </c>
      <c r="G128" s="19" t="s">
        <v>47</v>
      </c>
      <c r="H128" s="19" t="s">
        <v>94</v>
      </c>
      <c r="I128" s="20">
        <v>2</v>
      </c>
      <c r="J128" s="21">
        <v>37</v>
      </c>
      <c r="K128" s="22"/>
      <c r="L128" s="23"/>
      <c r="M128" s="23"/>
      <c r="N128" s="23"/>
      <c r="O128" s="23">
        <v>11000</v>
      </c>
      <c r="P128" s="23"/>
      <c r="Q128" s="23"/>
      <c r="R128" s="23"/>
      <c r="S128" s="23"/>
      <c r="T128" s="23"/>
      <c r="U128" s="23"/>
      <c r="V128" s="21">
        <f t="shared" ref="V128:V138" si="31">ROUND(SUM(K128:U128)*J128,0)</f>
        <v>407000</v>
      </c>
      <c r="W128" s="23">
        <v>0</v>
      </c>
      <c r="X128" s="23">
        <f t="shared" si="17"/>
        <v>0</v>
      </c>
      <c r="Y128" s="26">
        <f t="shared" ref="Y128:Y138" si="32">IF(I128=1,(V128+X128)*$Y$2,0)</f>
        <v>0</v>
      </c>
      <c r="Z128" s="27">
        <f t="shared" si="18"/>
        <v>0</v>
      </c>
      <c r="AA128" s="26">
        <f t="shared" ref="AA128:AA138" si="33">IF(I128=2,(V128+X128)*$AA$3,0)</f>
        <v>73260</v>
      </c>
      <c r="AB128" s="28"/>
      <c r="AC128" s="21">
        <v>0</v>
      </c>
      <c r="AD128" s="21">
        <f t="shared" si="19"/>
        <v>480260</v>
      </c>
      <c r="AE128" s="4"/>
      <c r="AF128" s="2">
        <v>3</v>
      </c>
      <c r="AG128" s="4">
        <f t="shared" si="20"/>
        <v>34</v>
      </c>
      <c r="AH128" s="4">
        <v>0</v>
      </c>
      <c r="AI128" s="4">
        <f t="shared" si="21"/>
        <v>34</v>
      </c>
      <c r="AJ128" s="6"/>
      <c r="AL128" s="4"/>
      <c r="AO128" s="4"/>
    </row>
    <row r="129" spans="1:41" s="2" customFormat="1" ht="15" hidden="1" customHeight="1" x14ac:dyDescent="0.25">
      <c r="A129" s="17">
        <v>125</v>
      </c>
      <c r="B129" s="18" t="s">
        <v>341</v>
      </c>
      <c r="C129" s="31" t="s">
        <v>342</v>
      </c>
      <c r="D129" s="19" t="s">
        <v>44</v>
      </c>
      <c r="E129" s="19" t="s">
        <v>45</v>
      </c>
      <c r="F129" s="18" t="s">
        <v>46</v>
      </c>
      <c r="G129" s="19" t="s">
        <v>47</v>
      </c>
      <c r="H129" s="19" t="s">
        <v>101</v>
      </c>
      <c r="I129" s="20">
        <v>2</v>
      </c>
      <c r="J129" s="21">
        <v>94230</v>
      </c>
      <c r="K129" s="22">
        <v>16.440000000000001</v>
      </c>
      <c r="L129" s="23"/>
      <c r="M129" s="23"/>
      <c r="N129" s="23"/>
      <c r="O129" s="23"/>
      <c r="P129" s="23"/>
      <c r="Q129" s="23"/>
      <c r="R129" s="23"/>
      <c r="S129" s="23"/>
      <c r="T129" s="23"/>
      <c r="U129" s="23"/>
      <c r="V129" s="21">
        <f t="shared" si="31"/>
        <v>1549141</v>
      </c>
      <c r="W129" s="23">
        <v>0</v>
      </c>
      <c r="X129" s="23">
        <f t="shared" si="17"/>
        <v>0</v>
      </c>
      <c r="Y129" s="26">
        <f t="shared" si="32"/>
        <v>0</v>
      </c>
      <c r="Z129" s="27">
        <f t="shared" si="18"/>
        <v>0</v>
      </c>
      <c r="AA129" s="26">
        <f t="shared" si="33"/>
        <v>278845.38</v>
      </c>
      <c r="AB129" s="28"/>
      <c r="AC129" s="21">
        <v>0.24</v>
      </c>
      <c r="AD129" s="21">
        <f t="shared" si="19"/>
        <v>1827986.62</v>
      </c>
      <c r="AE129" s="4"/>
      <c r="AF129" s="2">
        <v>1950</v>
      </c>
      <c r="AG129" s="4">
        <f t="shared" si="20"/>
        <v>92280</v>
      </c>
      <c r="AH129" s="4">
        <v>0</v>
      </c>
      <c r="AI129" s="4">
        <f t="shared" si="21"/>
        <v>92280</v>
      </c>
      <c r="AJ129" s="6"/>
      <c r="AM129" s="4"/>
    </row>
    <row r="130" spans="1:41" s="2" customFormat="1" ht="15" customHeight="1" x14ac:dyDescent="0.25">
      <c r="A130" s="17">
        <v>126</v>
      </c>
      <c r="B130" s="18" t="s">
        <v>343</v>
      </c>
      <c r="C130" s="31" t="s">
        <v>342</v>
      </c>
      <c r="D130" s="19" t="s">
        <v>344</v>
      </c>
      <c r="E130" s="19" t="s">
        <v>60</v>
      </c>
      <c r="F130" s="18" t="s">
        <v>46</v>
      </c>
      <c r="G130" s="19" t="s">
        <v>47</v>
      </c>
      <c r="H130" s="19" t="s">
        <v>345</v>
      </c>
      <c r="I130" s="20">
        <v>1</v>
      </c>
      <c r="J130" s="21">
        <v>67584.75</v>
      </c>
      <c r="K130" s="22">
        <v>4</v>
      </c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1">
        <f t="shared" si="31"/>
        <v>270339</v>
      </c>
      <c r="W130" s="23">
        <v>0</v>
      </c>
      <c r="X130" s="23">
        <f t="shared" si="17"/>
        <v>0</v>
      </c>
      <c r="Y130" s="26">
        <f t="shared" si="32"/>
        <v>24330.51</v>
      </c>
      <c r="Z130" s="27">
        <f t="shared" si="18"/>
        <v>24330.51</v>
      </c>
      <c r="AA130" s="26">
        <f t="shared" si="33"/>
        <v>0</v>
      </c>
      <c r="AB130" s="28"/>
      <c r="AC130" s="21">
        <v>0</v>
      </c>
      <c r="AD130" s="21">
        <f t="shared" si="19"/>
        <v>319000.02</v>
      </c>
      <c r="AE130" s="4" t="s">
        <v>90</v>
      </c>
      <c r="AF130" s="2">
        <v>500</v>
      </c>
      <c r="AG130" s="4">
        <f t="shared" si="20"/>
        <v>67084.75</v>
      </c>
      <c r="AH130" s="4">
        <v>0</v>
      </c>
      <c r="AI130" s="4">
        <f t="shared" si="21"/>
        <v>67084.75</v>
      </c>
      <c r="AJ130" s="6"/>
      <c r="AM130" s="4"/>
    </row>
    <row r="131" spans="1:41" s="2" customFormat="1" ht="15" hidden="1" customHeight="1" x14ac:dyDescent="0.25">
      <c r="A131" s="17">
        <v>127</v>
      </c>
      <c r="B131" s="18" t="s">
        <v>346</v>
      </c>
      <c r="C131" s="31" t="s">
        <v>347</v>
      </c>
      <c r="D131" s="19" t="s">
        <v>44</v>
      </c>
      <c r="E131" s="19" t="s">
        <v>45</v>
      </c>
      <c r="F131" s="18" t="s">
        <v>46</v>
      </c>
      <c r="G131" s="19" t="s">
        <v>47</v>
      </c>
      <c r="H131" s="19" t="s">
        <v>133</v>
      </c>
      <c r="I131" s="20">
        <v>2</v>
      </c>
      <c r="J131" s="21">
        <v>94230</v>
      </c>
      <c r="K131" s="22">
        <v>16.68</v>
      </c>
      <c r="L131" s="23"/>
      <c r="M131" s="23"/>
      <c r="N131" s="23"/>
      <c r="O131" s="23"/>
      <c r="P131" s="23"/>
      <c r="Q131" s="23"/>
      <c r="R131" s="23"/>
      <c r="S131" s="23"/>
      <c r="T131" s="23"/>
      <c r="U131" s="23"/>
      <c r="V131" s="21">
        <f t="shared" si="31"/>
        <v>1571756</v>
      </c>
      <c r="W131" s="23">
        <v>0</v>
      </c>
      <c r="X131" s="23">
        <f t="shared" si="17"/>
        <v>0</v>
      </c>
      <c r="Y131" s="26">
        <f t="shared" si="32"/>
        <v>0</v>
      </c>
      <c r="Z131" s="27">
        <f t="shared" si="18"/>
        <v>0</v>
      </c>
      <c r="AA131" s="26">
        <f t="shared" si="33"/>
        <v>282916.08</v>
      </c>
      <c r="AB131" s="28">
        <v>0.47</v>
      </c>
      <c r="AC131" s="21">
        <v>0</v>
      </c>
      <c r="AD131" s="21">
        <f t="shared" si="19"/>
        <v>1854672.55</v>
      </c>
      <c r="AE131" s="4"/>
      <c r="AF131" s="2">
        <v>1950</v>
      </c>
      <c r="AG131" s="4">
        <f t="shared" si="20"/>
        <v>92280</v>
      </c>
      <c r="AH131" s="4">
        <v>0</v>
      </c>
      <c r="AI131" s="4">
        <f t="shared" si="21"/>
        <v>92280</v>
      </c>
      <c r="AJ131" s="6"/>
      <c r="AM131" s="4"/>
    </row>
    <row r="132" spans="1:41" s="2" customFormat="1" ht="15" customHeight="1" x14ac:dyDescent="0.25">
      <c r="A132" s="17">
        <v>128</v>
      </c>
      <c r="B132" s="18" t="s">
        <v>348</v>
      </c>
      <c r="C132" s="31" t="s">
        <v>347</v>
      </c>
      <c r="D132" s="19" t="s">
        <v>349</v>
      </c>
      <c r="E132" s="19" t="s">
        <v>60</v>
      </c>
      <c r="F132" s="18" t="s">
        <v>46</v>
      </c>
      <c r="G132" s="19" t="s">
        <v>47</v>
      </c>
      <c r="H132" s="19" t="s">
        <v>350</v>
      </c>
      <c r="I132" s="20">
        <v>1</v>
      </c>
      <c r="J132" s="21">
        <v>63560</v>
      </c>
      <c r="K132" s="22">
        <v>0.23</v>
      </c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1">
        <f t="shared" si="31"/>
        <v>14619</v>
      </c>
      <c r="W132" s="23">
        <v>0</v>
      </c>
      <c r="X132" s="23">
        <f t="shared" si="17"/>
        <v>0</v>
      </c>
      <c r="Y132" s="26">
        <f t="shared" si="32"/>
        <v>1315.71</v>
      </c>
      <c r="Z132" s="27">
        <f t="shared" si="18"/>
        <v>1315.71</v>
      </c>
      <c r="AA132" s="26">
        <f t="shared" si="33"/>
        <v>0</v>
      </c>
      <c r="AB132" s="28"/>
      <c r="AC132" s="21">
        <v>-0.24</v>
      </c>
      <c r="AD132" s="21">
        <f t="shared" si="19"/>
        <v>17250.18</v>
      </c>
      <c r="AE132" s="4"/>
      <c r="AG132" s="4">
        <f t="shared" si="20"/>
        <v>63560</v>
      </c>
      <c r="AH132" s="4">
        <v>0</v>
      </c>
      <c r="AI132" s="4">
        <f t="shared" si="21"/>
        <v>63560</v>
      </c>
      <c r="AJ132" s="6"/>
      <c r="AM132" s="4"/>
    </row>
    <row r="133" spans="1:41" s="2" customFormat="1" ht="15" hidden="1" customHeight="1" x14ac:dyDescent="0.25">
      <c r="A133" s="17">
        <v>129</v>
      </c>
      <c r="B133" s="18" t="s">
        <v>351</v>
      </c>
      <c r="C133" s="31" t="s">
        <v>352</v>
      </c>
      <c r="D133" s="19" t="s">
        <v>53</v>
      </c>
      <c r="E133" s="19" t="s">
        <v>314</v>
      </c>
      <c r="F133" s="18"/>
      <c r="G133" s="19" t="s">
        <v>47</v>
      </c>
      <c r="H133" s="19" t="s">
        <v>353</v>
      </c>
      <c r="I133" s="20">
        <v>2</v>
      </c>
      <c r="J133" s="21">
        <v>39</v>
      </c>
      <c r="K133" s="22"/>
      <c r="L133" s="23"/>
      <c r="M133" s="23"/>
      <c r="N133" s="23"/>
      <c r="O133" s="23"/>
      <c r="P133" s="23">
        <v>3000</v>
      </c>
      <c r="Q133" s="23"/>
      <c r="R133" s="23"/>
      <c r="S133" s="23"/>
      <c r="T133" s="23"/>
      <c r="U133" s="23"/>
      <c r="V133" s="21">
        <f t="shared" si="31"/>
        <v>117000</v>
      </c>
      <c r="W133" s="23">
        <v>0</v>
      </c>
      <c r="X133" s="23">
        <f t="shared" si="17"/>
        <v>0</v>
      </c>
      <c r="Y133" s="26">
        <f t="shared" si="32"/>
        <v>0</v>
      </c>
      <c r="Z133" s="27">
        <f t="shared" si="18"/>
        <v>0</v>
      </c>
      <c r="AA133" s="26">
        <f t="shared" si="33"/>
        <v>21060</v>
      </c>
      <c r="AB133" s="28"/>
      <c r="AC133" s="21">
        <v>0</v>
      </c>
      <c r="AD133" s="21">
        <f t="shared" si="19"/>
        <v>138060</v>
      </c>
      <c r="AE133" s="4" t="s">
        <v>105</v>
      </c>
      <c r="AG133" s="4">
        <f t="shared" si="20"/>
        <v>39</v>
      </c>
      <c r="AH133" s="4">
        <v>0</v>
      </c>
      <c r="AI133" s="4">
        <f t="shared" si="21"/>
        <v>39</v>
      </c>
      <c r="AJ133" s="6"/>
      <c r="AL133" s="4"/>
      <c r="AO133" s="4"/>
    </row>
    <row r="134" spans="1:41" s="2" customFormat="1" ht="15" hidden="1" customHeight="1" x14ac:dyDescent="0.25">
      <c r="A134" s="17">
        <v>130</v>
      </c>
      <c r="B134" s="18" t="s">
        <v>354</v>
      </c>
      <c r="C134" s="31" t="s">
        <v>352</v>
      </c>
      <c r="D134" s="18" t="s">
        <v>53</v>
      </c>
      <c r="E134" s="19" t="s">
        <v>355</v>
      </c>
      <c r="F134" s="18"/>
      <c r="G134" s="19" t="s">
        <v>47</v>
      </c>
      <c r="H134" s="19" t="s">
        <v>353</v>
      </c>
      <c r="I134" s="20">
        <v>2</v>
      </c>
      <c r="J134" s="21">
        <v>76.299000000000007</v>
      </c>
      <c r="K134" s="22"/>
      <c r="L134" s="22"/>
      <c r="M134" s="23"/>
      <c r="N134" s="23"/>
      <c r="O134" s="23"/>
      <c r="P134" s="23"/>
      <c r="Q134" s="23"/>
      <c r="R134" s="23"/>
      <c r="S134" s="23">
        <v>762</v>
      </c>
      <c r="T134" s="23"/>
      <c r="U134" s="23"/>
      <c r="V134" s="21">
        <f t="shared" si="31"/>
        <v>58140</v>
      </c>
      <c r="W134" s="23">
        <v>0</v>
      </c>
      <c r="X134" s="23">
        <f t="shared" si="17"/>
        <v>0</v>
      </c>
      <c r="Y134" s="26">
        <f t="shared" si="32"/>
        <v>0</v>
      </c>
      <c r="Z134" s="27">
        <f t="shared" si="18"/>
        <v>0</v>
      </c>
      <c r="AA134" s="26">
        <f t="shared" si="33"/>
        <v>10465.199999999999</v>
      </c>
      <c r="AB134" s="28"/>
      <c r="AC134" s="21">
        <v>0</v>
      </c>
      <c r="AD134" s="21">
        <f t="shared" si="19"/>
        <v>68605.2</v>
      </c>
      <c r="AE134" s="4" t="s">
        <v>90</v>
      </c>
      <c r="AG134" s="4">
        <f t="shared" si="20"/>
        <v>76.299000000000007</v>
      </c>
      <c r="AH134" s="4">
        <v>0</v>
      </c>
      <c r="AI134" s="4">
        <f t="shared" si="21"/>
        <v>76.299000000000007</v>
      </c>
      <c r="AJ134" s="6"/>
      <c r="AM134" s="4"/>
    </row>
    <row r="135" spans="1:41" s="2" customFormat="1" ht="15" hidden="1" customHeight="1" x14ac:dyDescent="0.25">
      <c r="A135" s="17">
        <v>131</v>
      </c>
      <c r="B135" s="18" t="s">
        <v>356</v>
      </c>
      <c r="C135" s="31" t="s">
        <v>352</v>
      </c>
      <c r="D135" s="19" t="s">
        <v>44</v>
      </c>
      <c r="E135" s="19" t="s">
        <v>45</v>
      </c>
      <c r="F135" s="32" t="s">
        <v>46</v>
      </c>
      <c r="G135" s="19" t="s">
        <v>47</v>
      </c>
      <c r="H135" s="19" t="s">
        <v>82</v>
      </c>
      <c r="I135" s="20">
        <v>2</v>
      </c>
      <c r="J135" s="21">
        <v>94230</v>
      </c>
      <c r="K135" s="22">
        <v>16.87</v>
      </c>
      <c r="L135" s="23"/>
      <c r="M135" s="23"/>
      <c r="N135" s="23"/>
      <c r="O135" s="23"/>
      <c r="P135" s="23"/>
      <c r="Q135" s="23"/>
      <c r="R135" s="23"/>
      <c r="S135" s="23"/>
      <c r="T135" s="23"/>
      <c r="U135" s="23"/>
      <c r="V135" s="21">
        <f t="shared" si="31"/>
        <v>1589660</v>
      </c>
      <c r="W135" s="23">
        <v>0</v>
      </c>
      <c r="X135" s="23">
        <f t="shared" si="17"/>
        <v>0</v>
      </c>
      <c r="Y135" s="26">
        <f t="shared" si="32"/>
        <v>0</v>
      </c>
      <c r="Z135" s="27">
        <f t="shared" si="18"/>
        <v>0</v>
      </c>
      <c r="AA135" s="26">
        <f t="shared" si="33"/>
        <v>286138.8</v>
      </c>
      <c r="AB135" s="28"/>
      <c r="AC135" s="21">
        <v>0.12</v>
      </c>
      <c r="AD135" s="21">
        <f t="shared" si="19"/>
        <v>1875798.92</v>
      </c>
      <c r="AE135" s="4"/>
      <c r="AF135" s="2">
        <v>1950</v>
      </c>
      <c r="AG135" s="4">
        <f t="shared" si="20"/>
        <v>92280</v>
      </c>
      <c r="AH135" s="4">
        <v>0</v>
      </c>
      <c r="AI135" s="4">
        <f t="shared" si="21"/>
        <v>92280</v>
      </c>
      <c r="AJ135" s="6"/>
    </row>
    <row r="136" spans="1:41" s="2" customFormat="1" hidden="1" x14ac:dyDescent="0.25">
      <c r="A136" s="17">
        <v>132</v>
      </c>
      <c r="B136" s="18" t="s">
        <v>357</v>
      </c>
      <c r="C136" s="31" t="s">
        <v>352</v>
      </c>
      <c r="D136" s="19" t="s">
        <v>53</v>
      </c>
      <c r="E136" s="19" t="s">
        <v>314</v>
      </c>
      <c r="F136" s="32"/>
      <c r="G136" s="19" t="s">
        <v>47</v>
      </c>
      <c r="H136" s="19" t="s">
        <v>353</v>
      </c>
      <c r="I136" s="20">
        <v>2</v>
      </c>
      <c r="J136" s="21">
        <v>120</v>
      </c>
      <c r="K136" s="22"/>
      <c r="L136" s="23"/>
      <c r="M136" s="23"/>
      <c r="N136" s="23"/>
      <c r="O136" s="23"/>
      <c r="P136" s="23"/>
      <c r="Q136" s="23"/>
      <c r="R136" s="23">
        <v>193.4</v>
      </c>
      <c r="S136" s="23"/>
      <c r="T136" s="23"/>
      <c r="U136" s="23"/>
      <c r="V136" s="21">
        <f t="shared" si="31"/>
        <v>23208</v>
      </c>
      <c r="W136" s="23">
        <v>0</v>
      </c>
      <c r="X136" s="23">
        <f t="shared" si="17"/>
        <v>0</v>
      </c>
      <c r="Y136" s="26">
        <f t="shared" si="32"/>
        <v>0</v>
      </c>
      <c r="Z136" s="27">
        <f t="shared" si="18"/>
        <v>0</v>
      </c>
      <c r="AA136" s="26">
        <f t="shared" si="33"/>
        <v>4177.4399999999996</v>
      </c>
      <c r="AB136" s="28"/>
      <c r="AC136" s="21">
        <v>0</v>
      </c>
      <c r="AD136" s="21">
        <f t="shared" si="19"/>
        <v>27385.439999999999</v>
      </c>
      <c r="AE136" s="4"/>
      <c r="AG136" s="4">
        <f t="shared" si="20"/>
        <v>120</v>
      </c>
      <c r="AH136" s="4">
        <v>0</v>
      </c>
      <c r="AI136" s="4">
        <f t="shared" si="21"/>
        <v>120</v>
      </c>
      <c r="AJ136" s="6"/>
    </row>
    <row r="137" spans="1:41" s="2" customFormat="1" ht="15" hidden="1" customHeight="1" x14ac:dyDescent="0.25">
      <c r="A137" s="17">
        <v>133</v>
      </c>
      <c r="B137" s="18" t="s">
        <v>358</v>
      </c>
      <c r="C137" s="31" t="s">
        <v>352</v>
      </c>
      <c r="D137" s="19" t="s">
        <v>53</v>
      </c>
      <c r="E137" s="19" t="s">
        <v>355</v>
      </c>
      <c r="F137" s="32"/>
      <c r="G137" s="19" t="s">
        <v>47</v>
      </c>
      <c r="H137" s="19" t="s">
        <v>268</v>
      </c>
      <c r="I137" s="20">
        <v>2</v>
      </c>
      <c r="J137" s="21">
        <v>34</v>
      </c>
      <c r="K137" s="22"/>
      <c r="L137" s="23"/>
      <c r="M137" s="23"/>
      <c r="N137" s="23"/>
      <c r="O137" s="23"/>
      <c r="P137" s="23">
        <v>15000</v>
      </c>
      <c r="Q137" s="23"/>
      <c r="R137" s="23"/>
      <c r="S137" s="23"/>
      <c r="T137" s="23"/>
      <c r="U137" s="23"/>
      <c r="V137" s="21">
        <f t="shared" si="31"/>
        <v>510000</v>
      </c>
      <c r="W137" s="23">
        <v>0</v>
      </c>
      <c r="X137" s="23">
        <f t="shared" si="17"/>
        <v>0</v>
      </c>
      <c r="Y137" s="26">
        <f t="shared" si="32"/>
        <v>0</v>
      </c>
      <c r="Z137" s="27">
        <f t="shared" si="18"/>
        <v>0</v>
      </c>
      <c r="AA137" s="26">
        <f t="shared" si="33"/>
        <v>91800</v>
      </c>
      <c r="AB137" s="28"/>
      <c r="AC137" s="21">
        <v>0</v>
      </c>
      <c r="AD137" s="21">
        <f t="shared" si="19"/>
        <v>601800</v>
      </c>
      <c r="AE137" s="4"/>
      <c r="AG137" s="4">
        <f t="shared" si="20"/>
        <v>34</v>
      </c>
      <c r="AH137" s="4">
        <v>0</v>
      </c>
      <c r="AI137" s="4">
        <f t="shared" si="21"/>
        <v>34</v>
      </c>
      <c r="AJ137" s="6"/>
      <c r="AL137" s="4"/>
      <c r="AO137" s="4"/>
    </row>
    <row r="138" spans="1:41" s="2" customFormat="1" ht="15" hidden="1" customHeight="1" x14ac:dyDescent="0.25">
      <c r="A138" s="17">
        <v>134</v>
      </c>
      <c r="B138" s="18" t="s">
        <v>359</v>
      </c>
      <c r="C138" s="31" t="s">
        <v>352</v>
      </c>
      <c r="D138" s="19" t="s">
        <v>53</v>
      </c>
      <c r="E138" s="19" t="s">
        <v>355</v>
      </c>
      <c r="F138" s="32"/>
      <c r="G138" s="19" t="s">
        <v>47</v>
      </c>
      <c r="H138" s="19" t="s">
        <v>268</v>
      </c>
      <c r="I138" s="20">
        <v>2</v>
      </c>
      <c r="J138" s="21">
        <v>34</v>
      </c>
      <c r="K138" s="22"/>
      <c r="L138" s="23"/>
      <c r="M138" s="23"/>
      <c r="N138" s="23"/>
      <c r="O138" s="23"/>
      <c r="P138" s="23">
        <v>5000</v>
      </c>
      <c r="Q138" s="23"/>
      <c r="R138" s="23"/>
      <c r="S138" s="23"/>
      <c r="T138" s="23"/>
      <c r="U138" s="23"/>
      <c r="V138" s="21">
        <f t="shared" si="31"/>
        <v>170000</v>
      </c>
      <c r="W138" s="23">
        <v>0</v>
      </c>
      <c r="X138" s="23">
        <f t="shared" si="17"/>
        <v>0</v>
      </c>
      <c r="Y138" s="26">
        <f t="shared" si="32"/>
        <v>0</v>
      </c>
      <c r="Z138" s="27">
        <f t="shared" si="18"/>
        <v>0</v>
      </c>
      <c r="AA138" s="26">
        <f t="shared" si="33"/>
        <v>30600</v>
      </c>
      <c r="AB138" s="28"/>
      <c r="AC138" s="21">
        <v>0</v>
      </c>
      <c r="AD138" s="21">
        <f t="shared" si="19"/>
        <v>200600</v>
      </c>
      <c r="AE138" s="4"/>
      <c r="AG138" s="4">
        <f t="shared" si="20"/>
        <v>34</v>
      </c>
      <c r="AH138" s="4">
        <v>0</v>
      </c>
      <c r="AI138" s="4">
        <f t="shared" si="21"/>
        <v>34</v>
      </c>
      <c r="AJ138" s="6"/>
      <c r="AM138" s="4"/>
    </row>
  </sheetData>
  <autoFilter ref="A4:AO138" xr:uid="{6F9542CE-2AB8-4111-AE02-78BD6B7C8149}">
    <filterColumn colId="3">
      <filters>
        <filter val="AASHAPURA BUILDCON"/>
        <filter val="BHARTI CONSTRUCTION COMPANY"/>
        <filter val="CARAVAN ROADWAYS LIMITED"/>
        <filter val="CARAVAN ROADWAYS LTD"/>
        <filter val="CHARBHUJA CONSTRUCTION AND SOLUTIONS"/>
        <filter val="CHARBHUJA MINERALS AND CRUSHING PLANT"/>
        <filter val="CHETAK STONE GRITS"/>
        <filter val="DEEP DARSHAN INFRA PROJECTS PRIVATED"/>
        <filter val="DELHI GUJARAT FLEET CARRIERS PRIVAT LIMITED"/>
        <filter val="DNS CONSTRUCTION CO"/>
        <filter val="DURGA CONSTRUCTION COMPANY"/>
        <filter val="GURUNANAK CONSTRUCTION"/>
        <filter val="HARSH ENTERPRISES"/>
        <filter val="JINDAL INFRASTRUCTURES PVT LTD"/>
        <filter val="MPS BUILDCON PRIVATE LIMITED"/>
        <filter val="OSWAL ENTERPRISES"/>
        <filter val="PANWAR CONSTRUCTIONS"/>
        <filter val="PATEL INFRASTRUCTURE LIMITED"/>
        <filter val="POONIA CONSTRUCTION CO"/>
        <filter val="RAJ MINERAL CRUSHING PLANT"/>
        <filter val="RAJENDRA KUMAR KALAL"/>
        <filter val="RAJENDRA MOTORS"/>
        <filter val="RASAAL INFRAPROJECTS PVT LTD"/>
        <filter val="RONAK TAK"/>
        <filter val="SANWARIYA CONSTRUCTION INFRA TECH LIMITED"/>
        <filter val="SARVODAYA MINING SERVICES"/>
        <filter val="SHREE KRISHNA ENTERPRISES"/>
        <filter val="SHRI KRISHNA ENTERPRISES"/>
        <filter val="SON OF SARDAR CONSTRUCTION"/>
        <filter val="TULSI CONSTRUCTION"/>
        <filter val="VIRAT ENTERPRISES"/>
      </filters>
    </filterColumn>
    <filterColumn colId="8">
      <filters>
        <filter val="1"/>
      </filters>
    </filterColumn>
    <filterColumn colId="14">
      <filters blank="1"/>
    </filterColumn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AE07C-CEC3-457F-9E16-4C724BDB409A}">
  <dimension ref="A1:N23"/>
  <sheetViews>
    <sheetView tabSelected="1" workbookViewId="0">
      <selection activeCell="I3" sqref="I3"/>
    </sheetView>
  </sheetViews>
  <sheetFormatPr defaultRowHeight="15" x14ac:dyDescent="0.25"/>
  <cols>
    <col min="1" max="1" width="6.5703125" bestFit="1" customWidth="1"/>
    <col min="2" max="2" width="17.85546875" bestFit="1" customWidth="1"/>
    <col min="3" max="3" width="16.5703125" style="35" customWidth="1"/>
    <col min="4" max="4" width="41.42578125" bestFit="1" customWidth="1"/>
    <col min="5" max="5" width="24.28515625" bestFit="1" customWidth="1"/>
    <col min="6" max="6" width="15.5703125" style="35" customWidth="1"/>
  </cols>
  <sheetData>
    <row r="1" spans="1:14" s="2" customFormat="1" x14ac:dyDescent="0.25">
      <c r="A1" s="42" t="s">
        <v>365</v>
      </c>
      <c r="B1" s="42"/>
      <c r="C1" s="42"/>
      <c r="D1" s="42"/>
      <c r="E1" s="42"/>
      <c r="F1" s="42"/>
      <c r="G1" s="42"/>
      <c r="H1" s="42"/>
      <c r="I1" s="42"/>
    </row>
    <row r="2" spans="1:14" s="16" customFormat="1" x14ac:dyDescent="0.25">
      <c r="A2" s="8" t="s">
        <v>8</v>
      </c>
      <c r="B2" s="9" t="s">
        <v>9</v>
      </c>
      <c r="C2" s="8" t="s">
        <v>10</v>
      </c>
      <c r="D2" s="9" t="s">
        <v>11</v>
      </c>
      <c r="E2" s="9" t="s">
        <v>12</v>
      </c>
      <c r="F2" s="8" t="s">
        <v>15</v>
      </c>
      <c r="G2" s="10" t="s">
        <v>18</v>
      </c>
      <c r="H2" s="10" t="s">
        <v>20</v>
      </c>
      <c r="I2" s="8" t="s">
        <v>360</v>
      </c>
    </row>
    <row r="3" spans="1:14" s="2" customFormat="1" x14ac:dyDescent="0.25">
      <c r="A3" s="17">
        <v>1</v>
      </c>
      <c r="B3" s="18" t="s">
        <v>62</v>
      </c>
      <c r="C3" s="17" t="s">
        <v>50</v>
      </c>
      <c r="D3" s="18" t="s">
        <v>63</v>
      </c>
      <c r="E3" s="18" t="s">
        <v>64</v>
      </c>
      <c r="F3" s="39" t="s">
        <v>65</v>
      </c>
      <c r="G3" s="22">
        <v>3</v>
      </c>
      <c r="H3" s="23"/>
      <c r="I3" s="17"/>
      <c r="L3" s="4"/>
    </row>
    <row r="4" spans="1:14" s="2" customFormat="1" ht="15" customHeight="1" x14ac:dyDescent="0.25">
      <c r="A4" s="17">
        <v>2</v>
      </c>
      <c r="B4" s="18" t="s">
        <v>86</v>
      </c>
      <c r="C4" s="17" t="s">
        <v>77</v>
      </c>
      <c r="D4" s="18" t="s">
        <v>87</v>
      </c>
      <c r="E4" s="18" t="s">
        <v>88</v>
      </c>
      <c r="F4" s="39" t="s">
        <v>89</v>
      </c>
      <c r="G4" s="22">
        <v>6</v>
      </c>
      <c r="H4" s="23"/>
      <c r="I4" s="17"/>
      <c r="L4" s="4"/>
    </row>
    <row r="5" spans="1:14" s="2" customFormat="1" ht="15" customHeight="1" x14ac:dyDescent="0.25">
      <c r="A5" s="17">
        <v>3</v>
      </c>
      <c r="B5" s="18" t="s">
        <v>126</v>
      </c>
      <c r="C5" s="34" t="s">
        <v>113</v>
      </c>
      <c r="D5" s="19" t="s">
        <v>127</v>
      </c>
      <c r="E5" s="19" t="s">
        <v>128</v>
      </c>
      <c r="F5" s="39" t="s">
        <v>89</v>
      </c>
      <c r="G5" s="22">
        <v>6</v>
      </c>
      <c r="H5" s="23"/>
      <c r="I5" s="17"/>
    </row>
    <row r="6" spans="1:14" s="2" customFormat="1" ht="15" customHeight="1" x14ac:dyDescent="0.25">
      <c r="A6" s="17">
        <v>4</v>
      </c>
      <c r="B6" s="18" t="s">
        <v>134</v>
      </c>
      <c r="C6" s="34" t="s">
        <v>135</v>
      </c>
      <c r="D6" s="19" t="s">
        <v>63</v>
      </c>
      <c r="E6" s="19" t="s">
        <v>64</v>
      </c>
      <c r="F6" s="39" t="s">
        <v>136</v>
      </c>
      <c r="G6" s="22">
        <v>3</v>
      </c>
      <c r="H6" s="23"/>
      <c r="I6" s="17"/>
      <c r="L6" s="4"/>
    </row>
    <row r="7" spans="1:14" s="2" customFormat="1" ht="15" customHeight="1" x14ac:dyDescent="0.25">
      <c r="A7" s="17">
        <v>5</v>
      </c>
      <c r="B7" s="18" t="s">
        <v>161</v>
      </c>
      <c r="C7" s="34" t="s">
        <v>162</v>
      </c>
      <c r="D7" s="19" t="s">
        <v>163</v>
      </c>
      <c r="E7" s="19" t="s">
        <v>164</v>
      </c>
      <c r="F7" s="39" t="s">
        <v>165</v>
      </c>
      <c r="G7" s="22">
        <v>1</v>
      </c>
      <c r="H7" s="23"/>
      <c r="I7" s="17"/>
      <c r="L7" s="4"/>
    </row>
    <row r="8" spans="1:14" s="2" customFormat="1" ht="15" customHeight="1" x14ac:dyDescent="0.25">
      <c r="A8" s="17">
        <v>6</v>
      </c>
      <c r="B8" s="18" t="s">
        <v>168</v>
      </c>
      <c r="C8" s="34" t="s">
        <v>169</v>
      </c>
      <c r="D8" s="19" t="s">
        <v>170</v>
      </c>
      <c r="E8" s="19" t="s">
        <v>147</v>
      </c>
      <c r="F8" s="39" t="s">
        <v>171</v>
      </c>
      <c r="G8" s="22">
        <v>10</v>
      </c>
      <c r="H8" s="23"/>
      <c r="I8" s="17"/>
      <c r="L8" s="4"/>
    </row>
    <row r="9" spans="1:14" s="2" customFormat="1" ht="15" customHeight="1" x14ac:dyDescent="0.25">
      <c r="A9" s="17">
        <v>7</v>
      </c>
      <c r="B9" s="19" t="s">
        <v>199</v>
      </c>
      <c r="C9" s="34" t="s">
        <v>188</v>
      </c>
      <c r="D9" s="19" t="s">
        <v>200</v>
      </c>
      <c r="E9" s="19" t="s">
        <v>201</v>
      </c>
      <c r="F9" s="39" t="s">
        <v>202</v>
      </c>
      <c r="G9" s="22">
        <v>0.4</v>
      </c>
      <c r="H9" s="23"/>
      <c r="I9" s="17"/>
      <c r="L9" s="4"/>
    </row>
    <row r="10" spans="1:14" s="2" customFormat="1" ht="15" customHeight="1" x14ac:dyDescent="0.25">
      <c r="A10" s="17">
        <v>8</v>
      </c>
      <c r="B10" s="19" t="s">
        <v>213</v>
      </c>
      <c r="C10" s="34" t="s">
        <v>211</v>
      </c>
      <c r="D10" s="19" t="s">
        <v>214</v>
      </c>
      <c r="E10" s="19" t="s">
        <v>215</v>
      </c>
      <c r="F10" s="39" t="s">
        <v>216</v>
      </c>
      <c r="G10" s="22">
        <v>3.4</v>
      </c>
      <c r="H10" s="23"/>
      <c r="I10" s="17"/>
      <c r="L10" s="4"/>
    </row>
    <row r="11" spans="1:14" s="2" customFormat="1" ht="15" customHeight="1" x14ac:dyDescent="0.25">
      <c r="A11" s="17">
        <v>9</v>
      </c>
      <c r="B11" s="19" t="s">
        <v>213</v>
      </c>
      <c r="C11" s="34" t="s">
        <v>211</v>
      </c>
      <c r="D11" s="19" t="s">
        <v>214</v>
      </c>
      <c r="E11" s="19" t="s">
        <v>215</v>
      </c>
      <c r="F11" s="39" t="s">
        <v>216</v>
      </c>
      <c r="G11" s="22"/>
      <c r="H11" s="23">
        <v>0.6</v>
      </c>
      <c r="I11" s="17"/>
    </row>
    <row r="12" spans="1:14" s="2" customFormat="1" ht="15" customHeight="1" x14ac:dyDescent="0.25">
      <c r="A12" s="17">
        <v>10</v>
      </c>
      <c r="B12" s="19" t="s">
        <v>224</v>
      </c>
      <c r="C12" s="34" t="s">
        <v>220</v>
      </c>
      <c r="D12" s="19" t="s">
        <v>214</v>
      </c>
      <c r="E12" s="19" t="s">
        <v>221</v>
      </c>
      <c r="F12" s="39" t="s">
        <v>222</v>
      </c>
      <c r="G12" s="22">
        <v>3.4</v>
      </c>
      <c r="H12" s="23"/>
      <c r="I12" s="17"/>
      <c r="K12" s="4"/>
      <c r="N12" s="4"/>
    </row>
    <row r="13" spans="1:14" s="2" customFormat="1" ht="15" customHeight="1" x14ac:dyDescent="0.25">
      <c r="A13" s="17">
        <v>11</v>
      </c>
      <c r="B13" s="19" t="s">
        <v>224</v>
      </c>
      <c r="C13" s="34" t="s">
        <v>220</v>
      </c>
      <c r="D13" s="19" t="s">
        <v>214</v>
      </c>
      <c r="E13" s="19" t="s">
        <v>221</v>
      </c>
      <c r="F13" s="39" t="s">
        <v>222</v>
      </c>
      <c r="G13" s="22"/>
      <c r="H13" s="23">
        <v>0.2</v>
      </c>
      <c r="I13" s="17"/>
    </row>
    <row r="14" spans="1:14" s="2" customFormat="1" ht="15" customHeight="1" x14ac:dyDescent="0.25">
      <c r="A14" s="17">
        <v>12</v>
      </c>
      <c r="B14" s="19" t="s">
        <v>247</v>
      </c>
      <c r="C14" s="34" t="s">
        <v>245</v>
      </c>
      <c r="D14" s="19" t="s">
        <v>59</v>
      </c>
      <c r="E14" s="19" t="s">
        <v>248</v>
      </c>
      <c r="F14" s="39" t="s">
        <v>136</v>
      </c>
      <c r="G14" s="22">
        <v>3</v>
      </c>
      <c r="H14" s="23"/>
      <c r="I14" s="17"/>
      <c r="L14" s="4"/>
    </row>
    <row r="15" spans="1:14" s="2" customFormat="1" ht="15" customHeight="1" x14ac:dyDescent="0.25">
      <c r="A15" s="17">
        <v>13</v>
      </c>
      <c r="B15" s="19" t="s">
        <v>253</v>
      </c>
      <c r="C15" s="34" t="s">
        <v>254</v>
      </c>
      <c r="D15" s="19" t="s">
        <v>255</v>
      </c>
      <c r="E15" s="19" t="s">
        <v>256</v>
      </c>
      <c r="F15" s="39" t="s">
        <v>257</v>
      </c>
      <c r="G15" s="22">
        <v>2</v>
      </c>
      <c r="H15" s="23"/>
      <c r="I15" s="17"/>
      <c r="L15" s="4"/>
    </row>
    <row r="16" spans="1:14" s="2" customFormat="1" ht="15" customHeight="1" x14ac:dyDescent="0.25">
      <c r="A16" s="17">
        <v>14</v>
      </c>
      <c r="B16" s="19" t="s">
        <v>264</v>
      </c>
      <c r="C16" s="34" t="s">
        <v>262</v>
      </c>
      <c r="D16" s="19" t="s">
        <v>214</v>
      </c>
      <c r="E16" s="19" t="s">
        <v>221</v>
      </c>
      <c r="F16" s="39" t="s">
        <v>123</v>
      </c>
      <c r="G16" s="22">
        <v>7</v>
      </c>
      <c r="H16" s="23"/>
      <c r="I16" s="17"/>
      <c r="L16" s="4"/>
    </row>
    <row r="17" spans="1:14" s="2" customFormat="1" ht="15" customHeight="1" x14ac:dyDescent="0.25">
      <c r="A17" s="17">
        <v>15</v>
      </c>
      <c r="B17" s="19" t="s">
        <v>275</v>
      </c>
      <c r="C17" s="34" t="s">
        <v>274</v>
      </c>
      <c r="D17" s="19" t="s">
        <v>250</v>
      </c>
      <c r="E17" s="19" t="s">
        <v>115</v>
      </c>
      <c r="F17" s="39" t="s">
        <v>75</v>
      </c>
      <c r="G17" s="22">
        <v>17.98</v>
      </c>
      <c r="H17" s="23"/>
      <c r="I17" s="17"/>
      <c r="L17" s="4"/>
    </row>
    <row r="18" spans="1:14" s="2" customFormat="1" ht="15" customHeight="1" x14ac:dyDescent="0.25">
      <c r="A18" s="17">
        <v>16</v>
      </c>
      <c r="B18" s="19" t="s">
        <v>281</v>
      </c>
      <c r="C18" s="34" t="s">
        <v>277</v>
      </c>
      <c r="D18" s="19" t="s">
        <v>282</v>
      </c>
      <c r="E18" s="19" t="s">
        <v>174</v>
      </c>
      <c r="F18" s="39" t="s">
        <v>283</v>
      </c>
      <c r="G18" s="22">
        <v>5</v>
      </c>
      <c r="H18" s="23"/>
      <c r="I18" s="17"/>
    </row>
    <row r="19" spans="1:14" s="2" customFormat="1" x14ac:dyDescent="0.25">
      <c r="A19" s="17">
        <v>17</v>
      </c>
      <c r="B19" s="18" t="s">
        <v>288</v>
      </c>
      <c r="C19" s="17" t="s">
        <v>285</v>
      </c>
      <c r="D19" s="19" t="s">
        <v>289</v>
      </c>
      <c r="E19" s="18" t="s">
        <v>64</v>
      </c>
      <c r="F19" s="39" t="s">
        <v>290</v>
      </c>
      <c r="G19" s="22">
        <v>0.2</v>
      </c>
      <c r="H19" s="23"/>
      <c r="I19" s="17"/>
      <c r="L19" s="4"/>
    </row>
    <row r="20" spans="1:14" s="2" customFormat="1" x14ac:dyDescent="0.25">
      <c r="A20" s="17">
        <v>18</v>
      </c>
      <c r="B20" s="18" t="s">
        <v>295</v>
      </c>
      <c r="C20" s="17" t="s">
        <v>294</v>
      </c>
      <c r="D20" s="18" t="s">
        <v>289</v>
      </c>
      <c r="E20" s="18" t="s">
        <v>64</v>
      </c>
      <c r="F20" s="39" t="s">
        <v>296</v>
      </c>
      <c r="G20" s="22">
        <v>0.4</v>
      </c>
      <c r="H20" s="23"/>
      <c r="I20" s="17"/>
      <c r="K20" s="4"/>
      <c r="N20" s="4"/>
    </row>
    <row r="21" spans="1:14" s="2" customFormat="1" ht="15" customHeight="1" x14ac:dyDescent="0.25">
      <c r="A21" s="17">
        <v>19</v>
      </c>
      <c r="B21" s="18" t="s">
        <v>343</v>
      </c>
      <c r="C21" s="34" t="s">
        <v>342</v>
      </c>
      <c r="D21" s="19" t="s">
        <v>344</v>
      </c>
      <c r="E21" s="19" t="s">
        <v>60</v>
      </c>
      <c r="F21" s="39" t="s">
        <v>345</v>
      </c>
      <c r="G21" s="22">
        <v>4</v>
      </c>
      <c r="H21" s="23"/>
      <c r="I21" s="17"/>
      <c r="L21" s="4"/>
    </row>
    <row r="22" spans="1:14" s="2" customFormat="1" ht="15" customHeight="1" x14ac:dyDescent="0.25">
      <c r="A22" s="17">
        <v>20</v>
      </c>
      <c r="B22" s="18" t="s">
        <v>348</v>
      </c>
      <c r="C22" s="34" t="s">
        <v>347</v>
      </c>
      <c r="D22" s="19" t="s">
        <v>349</v>
      </c>
      <c r="E22" s="19" t="s">
        <v>60</v>
      </c>
      <c r="F22" s="39" t="s">
        <v>350</v>
      </c>
      <c r="G22" s="22">
        <v>0.23</v>
      </c>
      <c r="H22" s="23"/>
      <c r="I22" s="17"/>
      <c r="L22" s="4"/>
    </row>
    <row r="23" spans="1:14" x14ac:dyDescent="0.25">
      <c r="A23" s="36"/>
      <c r="B23" s="36"/>
      <c r="C23" s="37"/>
      <c r="D23" s="36" t="s">
        <v>361</v>
      </c>
      <c r="E23" s="36"/>
      <c r="F23" s="37"/>
      <c r="G23" s="38">
        <f>SUM(G3:G22)</f>
        <v>76.010000000000005</v>
      </c>
      <c r="H23" s="38">
        <f>SUM(H3:H22)</f>
        <v>0.8</v>
      </c>
      <c r="I23" s="38"/>
    </row>
  </sheetData>
  <mergeCells count="1">
    <mergeCell ref="A1:I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BD05A-A4EC-401D-ADEA-AE07188D69B7}">
  <dimension ref="A1:W8"/>
  <sheetViews>
    <sheetView workbookViewId="0">
      <selection activeCell="D8" sqref="D8"/>
    </sheetView>
  </sheetViews>
  <sheetFormatPr defaultRowHeight="15" x14ac:dyDescent="0.25"/>
  <cols>
    <col min="2" max="2" width="18" bestFit="1" customWidth="1"/>
    <col min="3" max="3" width="10.140625" bestFit="1" customWidth="1"/>
    <col min="4" max="4" width="26" bestFit="1" customWidth="1"/>
    <col min="5" max="5" width="10.5703125" bestFit="1" customWidth="1"/>
    <col min="6" max="6" width="8.7109375" bestFit="1" customWidth="1"/>
    <col min="7" max="7" width="11.85546875" bestFit="1" customWidth="1"/>
    <col min="8" max="8" width="9.5703125" bestFit="1" customWidth="1"/>
  </cols>
  <sheetData>
    <row r="1" spans="1:23" s="2" customFormat="1" x14ac:dyDescent="0.25">
      <c r="A1" s="6"/>
      <c r="D1" s="16" t="s">
        <v>362</v>
      </c>
      <c r="F1" s="3"/>
      <c r="G1" s="3"/>
      <c r="H1" s="3"/>
      <c r="W1" s="6"/>
    </row>
    <row r="2" spans="1:23" s="2" customFormat="1" x14ac:dyDescent="0.25">
      <c r="A2" s="43" t="s">
        <v>368</v>
      </c>
      <c r="B2" s="44"/>
      <c r="C2" s="44"/>
      <c r="D2" s="44"/>
      <c r="E2" s="44"/>
      <c r="F2" s="44"/>
      <c r="G2" s="44"/>
      <c r="H2" s="45"/>
      <c r="I2" s="4"/>
      <c r="J2" s="4"/>
      <c r="K2" s="4"/>
      <c r="W2" s="6"/>
    </row>
    <row r="3" spans="1:23" s="2" customFormat="1" x14ac:dyDescent="0.25">
      <c r="A3" s="46" t="s">
        <v>363</v>
      </c>
      <c r="B3" s="47" t="s">
        <v>366</v>
      </c>
      <c r="C3" s="47" t="s">
        <v>10</v>
      </c>
      <c r="D3" s="47" t="s">
        <v>11</v>
      </c>
      <c r="E3" s="47" t="s">
        <v>364</v>
      </c>
      <c r="F3" s="48" t="s">
        <v>19</v>
      </c>
      <c r="G3" s="48" t="s">
        <v>21</v>
      </c>
      <c r="H3" s="48" t="s">
        <v>360</v>
      </c>
      <c r="W3" s="6"/>
    </row>
    <row r="4" spans="1:23" s="40" customFormat="1" x14ac:dyDescent="0.25">
      <c r="A4" s="17" t="s">
        <v>367</v>
      </c>
      <c r="B4" s="17" t="s">
        <v>367</v>
      </c>
      <c r="C4" s="17" t="s">
        <v>367</v>
      </c>
      <c r="D4" s="17" t="s">
        <v>367</v>
      </c>
      <c r="E4" s="17" t="s">
        <v>367</v>
      </c>
      <c r="F4" s="17" t="s">
        <v>367</v>
      </c>
      <c r="G4" s="17" t="s">
        <v>367</v>
      </c>
      <c r="H4" s="21"/>
      <c r="W4" s="41"/>
    </row>
    <row r="5" spans="1:23" s="40" customFormat="1" ht="17.25" customHeight="1" x14ac:dyDescent="0.25">
      <c r="A5" s="17"/>
      <c r="B5" s="18"/>
      <c r="C5" s="18"/>
      <c r="D5" s="19"/>
      <c r="E5" s="18"/>
      <c r="F5" s="23"/>
      <c r="G5" s="23"/>
      <c r="H5" s="23"/>
      <c r="W5" s="41"/>
    </row>
    <row r="6" spans="1:23" s="40" customFormat="1" ht="17.25" customHeight="1" x14ac:dyDescent="0.25">
      <c r="A6" s="17"/>
      <c r="B6" s="18"/>
      <c r="C6" s="18"/>
      <c r="D6" s="19"/>
      <c r="E6" s="18"/>
      <c r="F6" s="23"/>
      <c r="G6" s="23"/>
      <c r="H6" s="23"/>
      <c r="W6" s="41"/>
    </row>
    <row r="7" spans="1:23" s="40" customFormat="1" ht="17.25" customHeight="1" x14ac:dyDescent="0.25">
      <c r="A7" s="17"/>
      <c r="B7" s="18"/>
      <c r="C7" s="18"/>
      <c r="D7" s="19"/>
      <c r="E7" s="18"/>
      <c r="F7" s="23"/>
      <c r="G7" s="23"/>
      <c r="H7" s="23"/>
      <c r="W7" s="41"/>
    </row>
    <row r="8" spans="1:23" s="40" customFormat="1" x14ac:dyDescent="0.25">
      <c r="A8" s="17"/>
      <c r="B8" s="18"/>
      <c r="C8" s="18"/>
      <c r="D8" s="19"/>
      <c r="E8" s="18"/>
      <c r="F8" s="23"/>
      <c r="G8" s="23"/>
      <c r="H8" s="23"/>
      <c r="W8" s="41"/>
    </row>
  </sheetData>
  <mergeCells count="1">
    <mergeCell ref="A2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Invoice</vt:lpstr>
      <vt:lpstr>Challan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Suresh Sharma</dc:creator>
  <cp:lastModifiedBy>Suresh Sharma</cp:lastModifiedBy>
  <dcterms:created xsi:type="dcterms:W3CDTF">2026-05-18T10:16:16Z</dcterms:created>
  <dcterms:modified xsi:type="dcterms:W3CDTF">2026-05-18T11:05:08Z</dcterms:modified>
</cp:coreProperties>
</file>